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4370" windowHeight="7530" activeTab="3"/>
  </bookViews>
  <sheets>
    <sheet name="1 melléklet" sheetId="1" r:id="rId1"/>
    <sheet name="2 melléklet" sheetId="4" r:id="rId2"/>
    <sheet name="2A melléklet" sheetId="8" r:id="rId3"/>
    <sheet name="3 melléklet" sheetId="9" r:id="rId4"/>
    <sheet name="4. melléklet" sheetId="12" r:id="rId5"/>
    <sheet name="4I melléklet" sheetId="13" r:id="rId6"/>
    <sheet name="4II melléklet" sheetId="14" r:id="rId7"/>
    <sheet name="4III melléklet" sheetId="28" r:id="rId8"/>
    <sheet name="5I melléklet" sheetId="29" r:id="rId9"/>
    <sheet name="5II melléklet" sheetId="27" r:id="rId10"/>
    <sheet name="6 melléklet" sheetId="16" r:id="rId11"/>
    <sheet name="7 melléklet" sheetId="17" r:id="rId12"/>
    <sheet name="8 melléklet" sheetId="18" r:id="rId13"/>
    <sheet name="10 melléklet" sheetId="33" r:id="rId14"/>
    <sheet name="12 melléklet" sheetId="20" r:id="rId15"/>
    <sheet name="13 melléklet" sheetId="21" r:id="rId16"/>
    <sheet name="14 melléklet" sheetId="22" r:id="rId17"/>
    <sheet name="15 melléklet" sheetId="23" r:id="rId18"/>
    <sheet name="16. melléklet" sheetId="30" r:id="rId19"/>
    <sheet name="1 tájékoztató tábla" sheetId="32" r:id="rId20"/>
    <sheet name="2 tájékoztató tábla" sheetId="6" r:id="rId21"/>
    <sheet name="3 tájékoztató tábla" sheetId="24" r:id="rId22"/>
  </sheets>
  <definedNames>
    <definedName name="_xlnm.Print_Area" localSheetId="0">'1 melléklet'!$A$1:$C$7</definedName>
    <definedName name="_xlnm.Print_Area" localSheetId="19">'1 tájékoztató tábla'!$A$1:$K$182</definedName>
    <definedName name="_xlnm.Print_Area" localSheetId="13">'10 melléklet'!$A$1:$U$48</definedName>
    <definedName name="_xlnm.Print_Area" localSheetId="14">'12 melléklet'!$A$1:$O$43</definedName>
    <definedName name="_xlnm.Print_Area" localSheetId="15">'13 melléklet'!$A$1:$K$30</definedName>
    <definedName name="_xlnm.Print_Area" localSheetId="16">'14 melléklet'!$A$1:$G$13</definedName>
    <definedName name="_xlnm.Print_Area" localSheetId="17">'15 melléklet'!$A$1:$F$30</definedName>
    <definedName name="_xlnm.Print_Area" localSheetId="18">'16. melléklet'!$A$1:$F$47</definedName>
    <definedName name="_xlnm.Print_Area" localSheetId="1">'2 melléklet'!$A$1:$K$47</definedName>
    <definedName name="_xlnm.Print_Area" localSheetId="2">'2A melléklet'!$A$1:$L$58</definedName>
    <definedName name="_xlnm.Print_Area" localSheetId="3">'3 melléklet'!$A$1:$K$97</definedName>
    <definedName name="_xlnm.Print_Area" localSheetId="21">'3 tájékoztató tábla'!$A$1:$J$13</definedName>
    <definedName name="_xlnm.Print_Area" localSheetId="4">'4. melléklet'!$A$1:$K$49</definedName>
    <definedName name="_xlnm.Print_Area" localSheetId="5">'4I melléklet'!$A$1:$K$49</definedName>
    <definedName name="_xlnm.Print_Area" localSheetId="6">'4II melléklet'!$A$1:$K$49</definedName>
    <definedName name="_xlnm.Print_Area" localSheetId="7">'4III melléklet'!$A$1:$K$49</definedName>
    <definedName name="_xlnm.Print_Area" localSheetId="8">'5I melléklet'!$A$1:$K$51</definedName>
    <definedName name="_xlnm.Print_Area" localSheetId="9">'5II melléklet'!$A$1:$K$60</definedName>
    <definedName name="_xlnm.Print_Area" localSheetId="10">'6 melléklet'!$A$1:$I$60</definedName>
    <definedName name="_xlnm.Print_Area" localSheetId="11">'7 melléklet'!$A$1:$I$24</definedName>
    <definedName name="_xlnm.Print_Area" localSheetId="12">'8 melléklet'!$A$1:$J$7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7"/>
  <c r="K3"/>
  <c r="J58"/>
  <c r="J43"/>
  <c r="J32"/>
  <c r="J22"/>
  <c r="K49" i="29"/>
  <c r="K48"/>
  <c r="K50" s="1"/>
  <c r="J50"/>
  <c r="J46"/>
  <c r="K46"/>
  <c r="J42"/>
  <c r="K42"/>
  <c r="J37"/>
  <c r="K37"/>
  <c r="F32"/>
  <c r="G32"/>
  <c r="H32"/>
  <c r="I32"/>
  <c r="J32"/>
  <c r="K32"/>
  <c r="J27"/>
  <c r="K27"/>
  <c r="J22"/>
  <c r="K22"/>
  <c r="J17"/>
  <c r="K17"/>
  <c r="J12"/>
  <c r="K12"/>
  <c r="J7"/>
  <c r="K7"/>
  <c r="K45"/>
  <c r="K44"/>
  <c r="K41"/>
  <c r="K40"/>
  <c r="K39"/>
  <c r="K36"/>
  <c r="K35"/>
  <c r="K34"/>
  <c r="K31"/>
  <c r="K30"/>
  <c r="K29"/>
  <c r="K26"/>
  <c r="K25"/>
  <c r="K24"/>
  <c r="K21"/>
  <c r="K20"/>
  <c r="K19"/>
  <c r="K16"/>
  <c r="K15"/>
  <c r="K14"/>
  <c r="K11"/>
  <c r="K10"/>
  <c r="K9"/>
  <c r="K5"/>
  <c r="K6"/>
  <c r="K4"/>
  <c r="J48" i="27" l="1"/>
  <c r="J60" s="1"/>
  <c r="K47" i="29"/>
  <c r="K51" s="1"/>
  <c r="J47"/>
  <c r="J51" s="1"/>
  <c r="H23" i="17"/>
  <c r="I23"/>
  <c r="H15"/>
  <c r="I15"/>
  <c r="H13"/>
  <c r="I13"/>
  <c r="H4"/>
  <c r="H11" s="1"/>
  <c r="H24" s="1"/>
  <c r="I4"/>
  <c r="I11" s="1"/>
  <c r="I24" s="1"/>
  <c r="I22"/>
  <c r="I21"/>
  <c r="I20"/>
  <c r="I19"/>
  <c r="I18"/>
  <c r="I17"/>
  <c r="I16"/>
  <c r="I14"/>
  <c r="I6"/>
  <c r="I5"/>
  <c r="H11" i="16"/>
  <c r="I12"/>
  <c r="H41"/>
  <c r="H37"/>
  <c r="H35"/>
  <c r="H43" s="1"/>
  <c r="H26"/>
  <c r="H21"/>
  <c r="J49" i="12"/>
  <c r="K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24"/>
  <c r="K24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10"/>
  <c r="J10"/>
  <c r="J9"/>
  <c r="K9"/>
  <c r="J8"/>
  <c r="K8"/>
  <c r="J7"/>
  <c r="K7"/>
  <c r="J6"/>
  <c r="K6"/>
  <c r="K5"/>
  <c r="J5"/>
  <c r="J12" i="14"/>
  <c r="J20" s="1"/>
  <c r="J24" s="1"/>
  <c r="J19"/>
  <c r="K19"/>
  <c r="J23"/>
  <c r="K23"/>
  <c r="J39"/>
  <c r="J44"/>
  <c r="J48"/>
  <c r="J12" i="13"/>
  <c r="K12"/>
  <c r="J20"/>
  <c r="J24" s="1"/>
  <c r="K20"/>
  <c r="K24" s="1"/>
  <c r="J39"/>
  <c r="J45"/>
  <c r="J48"/>
  <c r="K48"/>
  <c r="K34"/>
  <c r="K35"/>
  <c r="K36"/>
  <c r="K37"/>
  <c r="K38"/>
  <c r="K40"/>
  <c r="K41"/>
  <c r="K42"/>
  <c r="K43"/>
  <c r="K44"/>
  <c r="K46"/>
  <c r="K47"/>
  <c r="K33"/>
  <c r="K6"/>
  <c r="K7"/>
  <c r="K8"/>
  <c r="K9"/>
  <c r="K10"/>
  <c r="K11"/>
  <c r="K13"/>
  <c r="K14"/>
  <c r="K15"/>
  <c r="K16"/>
  <c r="K17"/>
  <c r="K18"/>
  <c r="K19"/>
  <c r="K21"/>
  <c r="K22"/>
  <c r="K23"/>
  <c r="K5"/>
  <c r="J49" i="28"/>
  <c r="K49"/>
  <c r="J48"/>
  <c r="K48"/>
  <c r="J45"/>
  <c r="K45"/>
  <c r="J44"/>
  <c r="K44"/>
  <c r="J39"/>
  <c r="K39"/>
  <c r="J24"/>
  <c r="K24"/>
  <c r="J23"/>
  <c r="K23"/>
  <c r="J20"/>
  <c r="K20"/>
  <c r="J19"/>
  <c r="K19"/>
  <c r="J12"/>
  <c r="K12"/>
  <c r="K38"/>
  <c r="K11"/>
  <c r="K6"/>
  <c r="J17" i="9"/>
  <c r="K17"/>
  <c r="K96"/>
  <c r="K95"/>
  <c r="K94"/>
  <c r="K93"/>
  <c r="K92"/>
  <c r="K91"/>
  <c r="K90" s="1"/>
  <c r="K89"/>
  <c r="K88"/>
  <c r="K87"/>
  <c r="K86"/>
  <c r="K85"/>
  <c r="K84"/>
  <c r="K83"/>
  <c r="K82"/>
  <c r="K81"/>
  <c r="K80"/>
  <c r="K79" s="1"/>
  <c r="K78"/>
  <c r="K77"/>
  <c r="K76"/>
  <c r="K75"/>
  <c r="K74"/>
  <c r="K73"/>
  <c r="K72" s="1"/>
  <c r="K71"/>
  <c r="K70"/>
  <c r="K69"/>
  <c r="K68"/>
  <c r="K65" s="1"/>
  <c r="K67"/>
  <c r="K66"/>
  <c r="K64"/>
  <c r="K63"/>
  <c r="K62"/>
  <c r="K61"/>
  <c r="K60"/>
  <c r="K59"/>
  <c r="K58" s="1"/>
  <c r="K57"/>
  <c r="K56"/>
  <c r="K55"/>
  <c r="K54"/>
  <c r="K53"/>
  <c r="K52"/>
  <c r="K51"/>
  <c r="K50"/>
  <c r="K49"/>
  <c r="K48"/>
  <c r="K47"/>
  <c r="K46"/>
  <c r="K45" s="1"/>
  <c r="K44"/>
  <c r="K43"/>
  <c r="K42"/>
  <c r="K40"/>
  <c r="K37" s="1"/>
  <c r="K39"/>
  <c r="K38"/>
  <c r="K36"/>
  <c r="K34"/>
  <c r="K33"/>
  <c r="K32"/>
  <c r="K30"/>
  <c r="K29"/>
  <c r="K28"/>
  <c r="K27"/>
  <c r="K25" s="1"/>
  <c r="K23" s="1"/>
  <c r="K26"/>
  <c r="K24"/>
  <c r="K22"/>
  <c r="K21"/>
  <c r="K20"/>
  <c r="K19"/>
  <c r="K18"/>
  <c r="K16"/>
  <c r="K15"/>
  <c r="K14"/>
  <c r="K13"/>
  <c r="K7"/>
  <c r="K8"/>
  <c r="K9"/>
  <c r="K10"/>
  <c r="K11"/>
  <c r="K6"/>
  <c r="J90"/>
  <c r="J79"/>
  <c r="J72"/>
  <c r="J65"/>
  <c r="J58"/>
  <c r="J45"/>
  <c r="J41"/>
  <c r="K41"/>
  <c r="J37"/>
  <c r="J31" s="1"/>
  <c r="J35"/>
  <c r="K35"/>
  <c r="J25"/>
  <c r="J23" s="1"/>
  <c r="J12"/>
  <c r="K12"/>
  <c r="J5"/>
  <c r="J4" s="1"/>
  <c r="L55" i="8"/>
  <c r="K55"/>
  <c r="K50"/>
  <c r="K45"/>
  <c r="K38"/>
  <c r="K58" s="1"/>
  <c r="K25"/>
  <c r="L25"/>
  <c r="K19"/>
  <c r="L19"/>
  <c r="K10"/>
  <c r="K7"/>
  <c r="L7"/>
  <c r="K4"/>
  <c r="K28" s="1"/>
  <c r="L39"/>
  <c r="L40"/>
  <c r="L41"/>
  <c r="L42"/>
  <c r="L43"/>
  <c r="L44"/>
  <c r="L46"/>
  <c r="L47"/>
  <c r="L48"/>
  <c r="L49"/>
  <c r="L51"/>
  <c r="L50" s="1"/>
  <c r="L52"/>
  <c r="L53"/>
  <c r="L54"/>
  <c r="L56"/>
  <c r="L57"/>
  <c r="L5"/>
  <c r="L6"/>
  <c r="L8"/>
  <c r="L9"/>
  <c r="L11"/>
  <c r="L12"/>
  <c r="L13"/>
  <c r="L14"/>
  <c r="L15"/>
  <c r="L10" s="1"/>
  <c r="L16"/>
  <c r="L17"/>
  <c r="L18"/>
  <c r="L20"/>
  <c r="L21"/>
  <c r="L22"/>
  <c r="L23"/>
  <c r="L24"/>
  <c r="L26"/>
  <c r="L27"/>
  <c r="J46" i="4"/>
  <c r="K46"/>
  <c r="J42"/>
  <c r="J37"/>
  <c r="K32"/>
  <c r="K33"/>
  <c r="K34"/>
  <c r="K35"/>
  <c r="K36"/>
  <c r="K38"/>
  <c r="K39"/>
  <c r="K42" s="1"/>
  <c r="K40"/>
  <c r="K41"/>
  <c r="K44"/>
  <c r="K45"/>
  <c r="K31"/>
  <c r="J21"/>
  <c r="K21"/>
  <c r="J17"/>
  <c r="K17"/>
  <c r="J11"/>
  <c r="J18" s="1"/>
  <c r="J22" s="1"/>
  <c r="K6"/>
  <c r="K7"/>
  <c r="K8"/>
  <c r="K9"/>
  <c r="K10"/>
  <c r="K12"/>
  <c r="K13"/>
  <c r="K14"/>
  <c r="K15"/>
  <c r="K16"/>
  <c r="K19"/>
  <c r="K20"/>
  <c r="K5"/>
  <c r="K11" s="1"/>
  <c r="K18" s="1"/>
  <c r="K22" s="1"/>
  <c r="J45" i="14" l="1"/>
  <c r="J49" s="1"/>
  <c r="K39" i="13"/>
  <c r="K45" s="1"/>
  <c r="K49" s="1"/>
  <c r="J49"/>
  <c r="J97" i="9"/>
  <c r="K31"/>
  <c r="K5"/>
  <c r="K4" s="1"/>
  <c r="L45" i="8"/>
  <c r="L38"/>
  <c r="L58" s="1"/>
  <c r="L4"/>
  <c r="L28" s="1"/>
  <c r="J43" i="4"/>
  <c r="J47" s="1"/>
  <c r="K37"/>
  <c r="K43" s="1"/>
  <c r="K47" s="1"/>
  <c r="S64" i="6"/>
  <c r="T64"/>
  <c r="U64"/>
  <c r="V64"/>
  <c r="W64"/>
  <c r="S54"/>
  <c r="T54"/>
  <c r="U54"/>
  <c r="S48"/>
  <c r="T48"/>
  <c r="U48"/>
  <c r="V48"/>
  <c r="S45"/>
  <c r="T45"/>
  <c r="S37"/>
  <c r="T37"/>
  <c r="U37"/>
  <c r="V37"/>
  <c r="S34"/>
  <c r="T34"/>
  <c r="S23"/>
  <c r="T23"/>
  <c r="S21"/>
  <c r="T21"/>
  <c r="V21"/>
  <c r="S17"/>
  <c r="S22" s="1"/>
  <c r="T17"/>
  <c r="T22" s="1"/>
  <c r="V17"/>
  <c r="V22" s="1"/>
  <c r="W4"/>
  <c r="W5"/>
  <c r="W6"/>
  <c r="W7"/>
  <c r="W8"/>
  <c r="W10"/>
  <c r="W11"/>
  <c r="W12"/>
  <c r="W13"/>
  <c r="W14"/>
  <c r="W15"/>
  <c r="W16"/>
  <c r="W18"/>
  <c r="W20"/>
  <c r="W25"/>
  <c r="W26"/>
  <c r="W28"/>
  <c r="W29"/>
  <c r="W30"/>
  <c r="W32"/>
  <c r="W33"/>
  <c r="W36"/>
  <c r="W39"/>
  <c r="W42"/>
  <c r="W44"/>
  <c r="W46"/>
  <c r="W48" s="1"/>
  <c r="W47"/>
  <c r="W49"/>
  <c r="W50"/>
  <c r="W54" s="1"/>
  <c r="W51"/>
  <c r="W52"/>
  <c r="W53"/>
  <c r="W56"/>
  <c r="W57"/>
  <c r="W58"/>
  <c r="W59"/>
  <c r="W60"/>
  <c r="W61"/>
  <c r="W62"/>
  <c r="W63"/>
  <c r="W65"/>
  <c r="W66"/>
  <c r="W67"/>
  <c r="W68"/>
  <c r="W69"/>
  <c r="V4"/>
  <c r="V5"/>
  <c r="V6"/>
  <c r="V7"/>
  <c r="V8"/>
  <c r="V9"/>
  <c r="W9" s="1"/>
  <c r="V10"/>
  <c r="V11"/>
  <c r="V12"/>
  <c r="V13"/>
  <c r="V14"/>
  <c r="V15"/>
  <c r="V16"/>
  <c r="V18"/>
  <c r="V19"/>
  <c r="V20"/>
  <c r="V24"/>
  <c r="V25"/>
  <c r="V26"/>
  <c r="V27"/>
  <c r="W27" s="1"/>
  <c r="V28"/>
  <c r="V29"/>
  <c r="V30"/>
  <c r="V31"/>
  <c r="V34" s="1"/>
  <c r="V32"/>
  <c r="V33"/>
  <c r="V35"/>
  <c r="V36"/>
  <c r="V38"/>
  <c r="V39"/>
  <c r="V40"/>
  <c r="V41"/>
  <c r="V42"/>
  <c r="V43"/>
  <c r="W43" s="1"/>
  <c r="V44"/>
  <c r="V46"/>
  <c r="V47"/>
  <c r="V49"/>
  <c r="V50"/>
  <c r="V54" s="1"/>
  <c r="V51"/>
  <c r="V52"/>
  <c r="V53"/>
  <c r="V56"/>
  <c r="V57"/>
  <c r="V58"/>
  <c r="V59"/>
  <c r="V60"/>
  <c r="V61"/>
  <c r="V62"/>
  <c r="V63"/>
  <c r="V65"/>
  <c r="V66"/>
  <c r="V67"/>
  <c r="V68"/>
  <c r="V69"/>
  <c r="U4"/>
  <c r="U5"/>
  <c r="U6"/>
  <c r="U7"/>
  <c r="U8"/>
  <c r="U9"/>
  <c r="U17" s="1"/>
  <c r="U10"/>
  <c r="U11"/>
  <c r="U12"/>
  <c r="U13"/>
  <c r="U14"/>
  <c r="U15"/>
  <c r="U16"/>
  <c r="U18"/>
  <c r="U19"/>
  <c r="U21" s="1"/>
  <c r="U20"/>
  <c r="U24"/>
  <c r="U25"/>
  <c r="U26"/>
  <c r="U27"/>
  <c r="U28"/>
  <c r="U29"/>
  <c r="U30"/>
  <c r="U31"/>
  <c r="U32"/>
  <c r="U33"/>
  <c r="U35"/>
  <c r="W35" s="1"/>
  <c r="W37" s="1"/>
  <c r="U36"/>
  <c r="U38"/>
  <c r="W38" s="1"/>
  <c r="U39"/>
  <c r="U40"/>
  <c r="U41"/>
  <c r="W41" s="1"/>
  <c r="U42"/>
  <c r="U43"/>
  <c r="U44"/>
  <c r="U46"/>
  <c r="U47"/>
  <c r="U49"/>
  <c r="U50"/>
  <c r="U51"/>
  <c r="U52"/>
  <c r="U53"/>
  <c r="U56"/>
  <c r="U57"/>
  <c r="U58"/>
  <c r="U59"/>
  <c r="U60"/>
  <c r="U61"/>
  <c r="U62"/>
  <c r="U63"/>
  <c r="U65"/>
  <c r="U66"/>
  <c r="U67"/>
  <c r="U68"/>
  <c r="U69"/>
  <c r="W3"/>
  <c r="V3"/>
  <c r="U3"/>
  <c r="K97" i="9" l="1"/>
  <c r="V45" i="6"/>
  <c r="V55" s="1"/>
  <c r="V70" s="1"/>
  <c r="T55"/>
  <c r="W31"/>
  <c r="W34" s="1"/>
  <c r="V23"/>
  <c r="W24"/>
  <c r="W23" s="1"/>
  <c r="T70"/>
  <c r="U34"/>
  <c r="U45"/>
  <c r="U55" s="1"/>
  <c r="W40"/>
  <c r="W45" s="1"/>
  <c r="W55" s="1"/>
  <c r="S55"/>
  <c r="S70" s="1"/>
  <c r="U23"/>
  <c r="U22"/>
  <c r="W19"/>
  <c r="W21" s="1"/>
  <c r="W17"/>
  <c r="K6" i="32"/>
  <c r="K7"/>
  <c r="K8"/>
  <c r="K9"/>
  <c r="K10"/>
  <c r="K11"/>
  <c r="K12"/>
  <c r="K13"/>
  <c r="K14"/>
  <c r="K15"/>
  <c r="K16"/>
  <c r="K17"/>
  <c r="K18"/>
  <c r="K19"/>
  <c r="K20"/>
  <c r="K21"/>
  <c r="K22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5"/>
  <c r="I5"/>
  <c r="U70" i="6" l="1"/>
  <c r="W22"/>
  <c r="W70" s="1"/>
  <c r="F30" i="16"/>
  <c r="F21"/>
  <c r="F26"/>
  <c r="F35"/>
  <c r="F37"/>
  <c r="F41"/>
  <c r="H58" i="27"/>
  <c r="H43"/>
  <c r="H32"/>
  <c r="H22"/>
  <c r="H48" s="1"/>
  <c r="H60" s="1"/>
  <c r="I3"/>
  <c r="H50" i="29"/>
  <c r="I50"/>
  <c r="H47"/>
  <c r="H51" s="1"/>
  <c r="I47"/>
  <c r="I51" s="1"/>
  <c r="H46"/>
  <c r="I46"/>
  <c r="H42"/>
  <c r="I42"/>
  <c r="H37"/>
  <c r="I37"/>
  <c r="H27"/>
  <c r="I27"/>
  <c r="H22"/>
  <c r="I22"/>
  <c r="H17"/>
  <c r="I17"/>
  <c r="H12"/>
  <c r="I12"/>
  <c r="H7"/>
  <c r="I7"/>
  <c r="I5"/>
  <c r="I6"/>
  <c r="I9"/>
  <c r="I10"/>
  <c r="I11"/>
  <c r="I13"/>
  <c r="I14"/>
  <c r="I15"/>
  <c r="I16"/>
  <c r="I19"/>
  <c r="I20"/>
  <c r="I21"/>
  <c r="I24"/>
  <c r="I25"/>
  <c r="I26"/>
  <c r="I29"/>
  <c r="I30"/>
  <c r="I31"/>
  <c r="I34"/>
  <c r="I35"/>
  <c r="I36"/>
  <c r="I39"/>
  <c r="I40"/>
  <c r="I41"/>
  <c r="I44"/>
  <c r="I45"/>
  <c r="I48"/>
  <c r="I49"/>
  <c r="I4"/>
  <c r="F43" i="16" l="1"/>
  <c r="H48" i="14"/>
  <c r="H44"/>
  <c r="H44" i="12" s="1"/>
  <c r="H39" i="14"/>
  <c r="H45" s="1"/>
  <c r="H23"/>
  <c r="H19"/>
  <c r="H19" i="12" s="1"/>
  <c r="H12" i="14"/>
  <c r="H12" i="12" s="1"/>
  <c r="H49" i="28"/>
  <c r="I49"/>
  <c r="H48"/>
  <c r="I48"/>
  <c r="H45"/>
  <c r="I45"/>
  <c r="H44"/>
  <c r="I44"/>
  <c r="H39"/>
  <c r="I39"/>
  <c r="I38"/>
  <c r="H24"/>
  <c r="I24"/>
  <c r="H23"/>
  <c r="I23"/>
  <c r="H20"/>
  <c r="I20"/>
  <c r="H19"/>
  <c r="I19"/>
  <c r="H12"/>
  <c r="I12"/>
  <c r="I11"/>
  <c r="I6"/>
  <c r="H48" i="13"/>
  <c r="I48"/>
  <c r="H44"/>
  <c r="I44"/>
  <c r="H39"/>
  <c r="I34"/>
  <c r="I35"/>
  <c r="I36"/>
  <c r="I37"/>
  <c r="I38"/>
  <c r="I40"/>
  <c r="I41"/>
  <c r="I42"/>
  <c r="I43"/>
  <c r="I46"/>
  <c r="I47"/>
  <c r="I33"/>
  <c r="H24"/>
  <c r="I24"/>
  <c r="H20"/>
  <c r="I20"/>
  <c r="H19"/>
  <c r="I19"/>
  <c r="H12"/>
  <c r="I12"/>
  <c r="I6"/>
  <c r="I7"/>
  <c r="I8"/>
  <c r="I9"/>
  <c r="I10"/>
  <c r="I11"/>
  <c r="I13"/>
  <c r="I14"/>
  <c r="I15"/>
  <c r="I16"/>
  <c r="I17"/>
  <c r="I18"/>
  <c r="I21"/>
  <c r="I22"/>
  <c r="I23"/>
  <c r="I5"/>
  <c r="H34" i="12"/>
  <c r="H35"/>
  <c r="H36"/>
  <c r="H37"/>
  <c r="H38"/>
  <c r="H40"/>
  <c r="H41"/>
  <c r="H42"/>
  <c r="H43"/>
  <c r="H46"/>
  <c r="H47"/>
  <c r="H48"/>
  <c r="H33"/>
  <c r="H6"/>
  <c r="H7"/>
  <c r="H8"/>
  <c r="H9"/>
  <c r="H10"/>
  <c r="H11"/>
  <c r="H13"/>
  <c r="H14"/>
  <c r="H15"/>
  <c r="H16"/>
  <c r="H17"/>
  <c r="H18"/>
  <c r="H21"/>
  <c r="H22"/>
  <c r="H5"/>
  <c r="H17" i="9"/>
  <c r="H12" s="1"/>
  <c r="I17"/>
  <c r="G17"/>
  <c r="H90"/>
  <c r="I90"/>
  <c r="H79"/>
  <c r="I79"/>
  <c r="H72"/>
  <c r="I72"/>
  <c r="H65"/>
  <c r="I65"/>
  <c r="H58"/>
  <c r="H45"/>
  <c r="I45"/>
  <c r="H41"/>
  <c r="H31" s="1"/>
  <c r="I41"/>
  <c r="H37"/>
  <c r="I37"/>
  <c r="H35"/>
  <c r="I35"/>
  <c r="I31"/>
  <c r="H25"/>
  <c r="H23" s="1"/>
  <c r="I12"/>
  <c r="I4" s="1"/>
  <c r="H5"/>
  <c r="I5"/>
  <c r="I6"/>
  <c r="I7"/>
  <c r="I8"/>
  <c r="I9"/>
  <c r="I10"/>
  <c r="I11"/>
  <c r="I13"/>
  <c r="I14"/>
  <c r="I15"/>
  <c r="I16"/>
  <c r="I18"/>
  <c r="I19"/>
  <c r="I20"/>
  <c r="I21"/>
  <c r="I22"/>
  <c r="I24"/>
  <c r="I26"/>
  <c r="I27"/>
  <c r="I28"/>
  <c r="I29"/>
  <c r="I25" s="1"/>
  <c r="I23" s="1"/>
  <c r="I30"/>
  <c r="I32"/>
  <c r="I33"/>
  <c r="I34"/>
  <c r="I36"/>
  <c r="I38"/>
  <c r="I39"/>
  <c r="I40"/>
  <c r="I42"/>
  <c r="I43"/>
  <c r="I44"/>
  <c r="I46"/>
  <c r="I47"/>
  <c r="I48"/>
  <c r="I49"/>
  <c r="I50"/>
  <c r="I51"/>
  <c r="I52"/>
  <c r="I53"/>
  <c r="I54"/>
  <c r="I55"/>
  <c r="I56"/>
  <c r="I57"/>
  <c r="I59"/>
  <c r="I60"/>
  <c r="I58" s="1"/>
  <c r="I61"/>
  <c r="I62"/>
  <c r="I63"/>
  <c r="I64"/>
  <c r="I66"/>
  <c r="I67"/>
  <c r="I68"/>
  <c r="I69"/>
  <c r="I70"/>
  <c r="I71"/>
  <c r="I73"/>
  <c r="I74"/>
  <c r="I75"/>
  <c r="I76"/>
  <c r="I77"/>
  <c r="I78"/>
  <c r="I80"/>
  <c r="I81"/>
  <c r="I82"/>
  <c r="I83"/>
  <c r="I84"/>
  <c r="I85"/>
  <c r="I86"/>
  <c r="I87"/>
  <c r="I88"/>
  <c r="I89"/>
  <c r="I91"/>
  <c r="I92"/>
  <c r="I93"/>
  <c r="I94"/>
  <c r="I95"/>
  <c r="I96"/>
  <c r="I55" i="8"/>
  <c r="J55"/>
  <c r="I50"/>
  <c r="J50"/>
  <c r="I45"/>
  <c r="I38"/>
  <c r="J39"/>
  <c r="J40"/>
  <c r="J41"/>
  <c r="J42"/>
  <c r="J43"/>
  <c r="J44"/>
  <c r="J46"/>
  <c r="J45" s="1"/>
  <c r="J47"/>
  <c r="J48"/>
  <c r="J49"/>
  <c r="J51"/>
  <c r="J52"/>
  <c r="J53"/>
  <c r="J54"/>
  <c r="J56"/>
  <c r="J57"/>
  <c r="I25"/>
  <c r="J25"/>
  <c r="I19"/>
  <c r="J19"/>
  <c r="J17"/>
  <c r="I10"/>
  <c r="J10"/>
  <c r="I7"/>
  <c r="I28" s="1"/>
  <c r="J7"/>
  <c r="I4"/>
  <c r="J4"/>
  <c r="J5"/>
  <c r="J6"/>
  <c r="J8"/>
  <c r="J9"/>
  <c r="J11"/>
  <c r="J12"/>
  <c r="J13"/>
  <c r="J14"/>
  <c r="J15"/>
  <c r="J16"/>
  <c r="J18"/>
  <c r="J20"/>
  <c r="J21"/>
  <c r="J22"/>
  <c r="J23"/>
  <c r="J24"/>
  <c r="J26"/>
  <c r="J27"/>
  <c r="F15" i="17"/>
  <c r="F23" s="1"/>
  <c r="F13"/>
  <c r="G13"/>
  <c r="F4"/>
  <c r="F11" s="1"/>
  <c r="G21"/>
  <c r="G15" s="1"/>
  <c r="G23" s="1"/>
  <c r="G20"/>
  <c r="G19"/>
  <c r="G18"/>
  <c r="G17"/>
  <c r="G14"/>
  <c r="G6"/>
  <c r="G5"/>
  <c r="G4" s="1"/>
  <c r="G11" s="1"/>
  <c r="H46" i="4"/>
  <c r="I46"/>
  <c r="H42"/>
  <c r="H37"/>
  <c r="I32"/>
  <c r="I33"/>
  <c r="I34"/>
  <c r="I35"/>
  <c r="I36"/>
  <c r="I38"/>
  <c r="I39"/>
  <c r="I40"/>
  <c r="I41"/>
  <c r="I44"/>
  <c r="I45"/>
  <c r="I31"/>
  <c r="H22"/>
  <c r="I22"/>
  <c r="H21"/>
  <c r="I21"/>
  <c r="H18"/>
  <c r="I18"/>
  <c r="H17"/>
  <c r="I17"/>
  <c r="H11"/>
  <c r="I11"/>
  <c r="I6"/>
  <c r="I7"/>
  <c r="I8"/>
  <c r="I9"/>
  <c r="I10"/>
  <c r="I12"/>
  <c r="I13"/>
  <c r="I14"/>
  <c r="I15"/>
  <c r="I16"/>
  <c r="I19"/>
  <c r="I20"/>
  <c r="I5"/>
  <c r="H49" i="14" l="1"/>
  <c r="H20"/>
  <c r="H39" i="12"/>
  <c r="H23"/>
  <c r="I39" i="13"/>
  <c r="I45"/>
  <c r="H45"/>
  <c r="I97" i="9"/>
  <c r="H4"/>
  <c r="H97" s="1"/>
  <c r="I58" i="8"/>
  <c r="J38"/>
  <c r="J58" s="1"/>
  <c r="J28"/>
  <c r="I42" i="4"/>
  <c r="H43"/>
  <c r="H47" s="1"/>
  <c r="I37"/>
  <c r="I43" s="1"/>
  <c r="I47" s="1"/>
  <c r="G24" i="17"/>
  <c r="F24"/>
  <c r="N64" i="6"/>
  <c r="O64"/>
  <c r="P64"/>
  <c r="Q64"/>
  <c r="R64"/>
  <c r="N54"/>
  <c r="O54"/>
  <c r="P54"/>
  <c r="Q54"/>
  <c r="R54"/>
  <c r="N48"/>
  <c r="O48"/>
  <c r="P48"/>
  <c r="Q48"/>
  <c r="R48"/>
  <c r="N45"/>
  <c r="O45"/>
  <c r="N37"/>
  <c r="O37"/>
  <c r="Q37"/>
  <c r="R37"/>
  <c r="N34"/>
  <c r="O34"/>
  <c r="P34"/>
  <c r="Q34"/>
  <c r="R34"/>
  <c r="N23"/>
  <c r="O23"/>
  <c r="N21"/>
  <c r="O21"/>
  <c r="P21"/>
  <c r="Q21"/>
  <c r="R21"/>
  <c r="N17"/>
  <c r="N22" s="1"/>
  <c r="O17"/>
  <c r="O22" s="1"/>
  <c r="Q4"/>
  <c r="Q5"/>
  <c r="Q6"/>
  <c r="Q7"/>
  <c r="Q8"/>
  <c r="Q9"/>
  <c r="Q10"/>
  <c r="Q11"/>
  <c r="Q12"/>
  <c r="Q13"/>
  <c r="Q14"/>
  <c r="Q15"/>
  <c r="Q16"/>
  <c r="Q18"/>
  <c r="Q19"/>
  <c r="Q20"/>
  <c r="Q24"/>
  <c r="Q25"/>
  <c r="Q26"/>
  <c r="Q27"/>
  <c r="Q28"/>
  <c r="Q23" s="1"/>
  <c r="Q29"/>
  <c r="Q30"/>
  <c r="Q31"/>
  <c r="Q32"/>
  <c r="Q33"/>
  <c r="Q35"/>
  <c r="Q36"/>
  <c r="Q38"/>
  <c r="Q39"/>
  <c r="Q45" s="1"/>
  <c r="Q40"/>
  <c r="Q41"/>
  <c r="Q42"/>
  <c r="Q43"/>
  <c r="Q44"/>
  <c r="Q46"/>
  <c r="Q47"/>
  <c r="Q49"/>
  <c r="Q50"/>
  <c r="Q51"/>
  <c r="Q52"/>
  <c r="Q53"/>
  <c r="Q56"/>
  <c r="Q57"/>
  <c r="Q58"/>
  <c r="Q59"/>
  <c r="Q60"/>
  <c r="Q61"/>
  <c r="Q62"/>
  <c r="Q63"/>
  <c r="Q65"/>
  <c r="Q66"/>
  <c r="Q67"/>
  <c r="Q68"/>
  <c r="Q69"/>
  <c r="Q3"/>
  <c r="Q17" s="1"/>
  <c r="Q22" s="1"/>
  <c r="P4"/>
  <c r="R4" s="1"/>
  <c r="P5"/>
  <c r="R5" s="1"/>
  <c r="P6"/>
  <c r="R6" s="1"/>
  <c r="P7"/>
  <c r="R7" s="1"/>
  <c r="P8"/>
  <c r="R8" s="1"/>
  <c r="P9"/>
  <c r="R9" s="1"/>
  <c r="P10"/>
  <c r="R10" s="1"/>
  <c r="P11"/>
  <c r="R11" s="1"/>
  <c r="P12"/>
  <c r="R12" s="1"/>
  <c r="P13"/>
  <c r="R13" s="1"/>
  <c r="P14"/>
  <c r="R14" s="1"/>
  <c r="P15"/>
  <c r="R15" s="1"/>
  <c r="P16"/>
  <c r="R16" s="1"/>
  <c r="P18"/>
  <c r="R18" s="1"/>
  <c r="P19"/>
  <c r="R19" s="1"/>
  <c r="P20"/>
  <c r="R20" s="1"/>
  <c r="P24"/>
  <c r="R24" s="1"/>
  <c r="P25"/>
  <c r="R25" s="1"/>
  <c r="P26"/>
  <c r="R26" s="1"/>
  <c r="P27"/>
  <c r="R27" s="1"/>
  <c r="P28"/>
  <c r="R28" s="1"/>
  <c r="R23" s="1"/>
  <c r="P29"/>
  <c r="R29" s="1"/>
  <c r="P30"/>
  <c r="R30" s="1"/>
  <c r="P31"/>
  <c r="R31" s="1"/>
  <c r="P32"/>
  <c r="R32" s="1"/>
  <c r="P33"/>
  <c r="R33" s="1"/>
  <c r="P35"/>
  <c r="R35" s="1"/>
  <c r="P36"/>
  <c r="R36" s="1"/>
  <c r="P38"/>
  <c r="R38" s="1"/>
  <c r="P39"/>
  <c r="R39" s="1"/>
  <c r="P40"/>
  <c r="R40" s="1"/>
  <c r="P41"/>
  <c r="R41" s="1"/>
  <c r="P42"/>
  <c r="R42" s="1"/>
  <c r="P43"/>
  <c r="R43" s="1"/>
  <c r="P44"/>
  <c r="R44" s="1"/>
  <c r="P46"/>
  <c r="R46" s="1"/>
  <c r="P47"/>
  <c r="R47" s="1"/>
  <c r="P49"/>
  <c r="R49" s="1"/>
  <c r="P50"/>
  <c r="R50" s="1"/>
  <c r="P51"/>
  <c r="R51" s="1"/>
  <c r="P52"/>
  <c r="R52" s="1"/>
  <c r="P53"/>
  <c r="R53" s="1"/>
  <c r="P56"/>
  <c r="R56" s="1"/>
  <c r="P57"/>
  <c r="R57" s="1"/>
  <c r="P58"/>
  <c r="R58" s="1"/>
  <c r="P59"/>
  <c r="R59" s="1"/>
  <c r="P60"/>
  <c r="R60" s="1"/>
  <c r="P61"/>
  <c r="R61" s="1"/>
  <c r="P62"/>
  <c r="R62" s="1"/>
  <c r="P63"/>
  <c r="R63" s="1"/>
  <c r="P65"/>
  <c r="R65" s="1"/>
  <c r="P66"/>
  <c r="R66" s="1"/>
  <c r="P67"/>
  <c r="R67" s="1"/>
  <c r="P68"/>
  <c r="R68" s="1"/>
  <c r="P69"/>
  <c r="R69" s="1"/>
  <c r="P3"/>
  <c r="R3" s="1"/>
  <c r="R17" s="1"/>
  <c r="R22" s="1"/>
  <c r="H24" i="14" l="1"/>
  <c r="H24" i="12" s="1"/>
  <c r="H20"/>
  <c r="H49" i="13"/>
  <c r="H49" i="12" s="1"/>
  <c r="H45"/>
  <c r="I49" i="13"/>
  <c r="N55" i="6"/>
  <c r="R45"/>
  <c r="R55" s="1"/>
  <c r="R70" s="1"/>
  <c r="P45"/>
  <c r="Q55"/>
  <c r="O55"/>
  <c r="O70" s="1"/>
  <c r="P37"/>
  <c r="P55" s="1"/>
  <c r="Q70"/>
  <c r="N70"/>
  <c r="P23"/>
  <c r="P17"/>
  <c r="P22" s="1"/>
  <c r="P70" l="1"/>
  <c r="E20" i="17" l="1"/>
  <c r="D41" i="16" l="1"/>
  <c r="C41"/>
  <c r="D37"/>
  <c r="C37"/>
  <c r="D35"/>
  <c r="D43" s="1"/>
  <c r="C35"/>
  <c r="C43" s="1"/>
  <c r="E36"/>
  <c r="G36" s="1"/>
  <c r="E38"/>
  <c r="G38" s="1"/>
  <c r="D26"/>
  <c r="D21"/>
  <c r="D7"/>
  <c r="E4"/>
  <c r="E5"/>
  <c r="E6"/>
  <c r="E7"/>
  <c r="E8"/>
  <c r="G8" s="1"/>
  <c r="I8" s="1"/>
  <c r="E9"/>
  <c r="G9" s="1"/>
  <c r="E10"/>
  <c r="G10" s="1"/>
  <c r="E11"/>
  <c r="G11" s="1"/>
  <c r="I11" s="1"/>
  <c r="E13"/>
  <c r="G13" s="1"/>
  <c r="I13" s="1"/>
  <c r="E14"/>
  <c r="G14" s="1"/>
  <c r="E15"/>
  <c r="G15" s="1"/>
  <c r="E16"/>
  <c r="G16" s="1"/>
  <c r="E17"/>
  <c r="G17" s="1"/>
  <c r="E18"/>
  <c r="G18" s="1"/>
  <c r="E19"/>
  <c r="G19" s="1"/>
  <c r="E20"/>
  <c r="G20" s="1"/>
  <c r="E22"/>
  <c r="E23"/>
  <c r="G23" s="1"/>
  <c r="E24"/>
  <c r="G24" s="1"/>
  <c r="E25"/>
  <c r="G25" s="1"/>
  <c r="E27"/>
  <c r="E28"/>
  <c r="G28" s="1"/>
  <c r="E29"/>
  <c r="G29" s="1"/>
  <c r="E31"/>
  <c r="G31" s="1"/>
  <c r="E32"/>
  <c r="G32" s="1"/>
  <c r="E33"/>
  <c r="G33" s="1"/>
  <c r="E34"/>
  <c r="G34" s="1"/>
  <c r="E39"/>
  <c r="G39" s="1"/>
  <c r="E40"/>
  <c r="G40" s="1"/>
  <c r="E42"/>
  <c r="G42" s="1"/>
  <c r="E3"/>
  <c r="G37" l="1"/>
  <c r="I38"/>
  <c r="I37" s="1"/>
  <c r="G35"/>
  <c r="I36"/>
  <c r="I35" s="1"/>
  <c r="E37"/>
  <c r="G41"/>
  <c r="G43" s="1"/>
  <c r="I42"/>
  <c r="I41" s="1"/>
  <c r="E35"/>
  <c r="E26"/>
  <c r="E30" s="1"/>
  <c r="G27"/>
  <c r="E21"/>
  <c r="G22"/>
  <c r="E41"/>
  <c r="E43" s="1"/>
  <c r="D30"/>
  <c r="G26" l="1"/>
  <c r="I27"/>
  <c r="I26" s="1"/>
  <c r="G21"/>
  <c r="I22"/>
  <c r="I21" s="1"/>
  <c r="I43"/>
  <c r="G7"/>
  <c r="F58" i="27"/>
  <c r="F43"/>
  <c r="F32"/>
  <c r="F22"/>
  <c r="G21"/>
  <c r="I21" s="1"/>
  <c r="K21" s="1"/>
  <c r="G23"/>
  <c r="I23" s="1"/>
  <c r="G24"/>
  <c r="I24" s="1"/>
  <c r="K24" s="1"/>
  <c r="G25"/>
  <c r="I25" s="1"/>
  <c r="K25" s="1"/>
  <c r="G26"/>
  <c r="I26" s="1"/>
  <c r="K26" s="1"/>
  <c r="G27"/>
  <c r="I27" s="1"/>
  <c r="K27" s="1"/>
  <c r="G28"/>
  <c r="I28" s="1"/>
  <c r="K28" s="1"/>
  <c r="G29"/>
  <c r="I29" s="1"/>
  <c r="K29" s="1"/>
  <c r="G30"/>
  <c r="I30" s="1"/>
  <c r="K30" s="1"/>
  <c r="G31"/>
  <c r="I31" s="1"/>
  <c r="K31" s="1"/>
  <c r="G34"/>
  <c r="I34" s="1"/>
  <c r="K34" s="1"/>
  <c r="G35"/>
  <c r="G36"/>
  <c r="I36" s="1"/>
  <c r="K36" s="1"/>
  <c r="G37"/>
  <c r="I37" s="1"/>
  <c r="K37" s="1"/>
  <c r="G38"/>
  <c r="I38" s="1"/>
  <c r="K38" s="1"/>
  <c r="G39"/>
  <c r="I39" s="1"/>
  <c r="K39" s="1"/>
  <c r="G40"/>
  <c r="I40" s="1"/>
  <c r="K40" s="1"/>
  <c r="G42"/>
  <c r="I42" s="1"/>
  <c r="K42" s="1"/>
  <c r="G45"/>
  <c r="I45" s="1"/>
  <c r="K45" s="1"/>
  <c r="G46"/>
  <c r="I46" s="1"/>
  <c r="K46" s="1"/>
  <c r="G47"/>
  <c r="I47" s="1"/>
  <c r="K47" s="1"/>
  <c r="G49"/>
  <c r="I49" s="1"/>
  <c r="G50"/>
  <c r="I50" s="1"/>
  <c r="K50" s="1"/>
  <c r="G53"/>
  <c r="I53" s="1"/>
  <c r="K53" s="1"/>
  <c r="G54"/>
  <c r="I54" s="1"/>
  <c r="K54" s="1"/>
  <c r="G59"/>
  <c r="I59" s="1"/>
  <c r="K59" s="1"/>
  <c r="G43" l="1"/>
  <c r="I35"/>
  <c r="K49"/>
  <c r="K23"/>
  <c r="K32" s="1"/>
  <c r="I32"/>
  <c r="H30" i="16"/>
  <c r="I7"/>
  <c r="I30" s="1"/>
  <c r="G30"/>
  <c r="G32" i="27"/>
  <c r="F48"/>
  <c r="F60" s="1"/>
  <c r="F50" i="29"/>
  <c r="G50"/>
  <c r="F47"/>
  <c r="F51" s="1"/>
  <c r="G47"/>
  <c r="G51" s="1"/>
  <c r="F46"/>
  <c r="G46"/>
  <c r="F42"/>
  <c r="G42"/>
  <c r="F37"/>
  <c r="G37"/>
  <c r="F27"/>
  <c r="G27"/>
  <c r="F22"/>
  <c r="G22"/>
  <c r="F17"/>
  <c r="G17"/>
  <c r="F12"/>
  <c r="G12"/>
  <c r="F7"/>
  <c r="G7"/>
  <c r="G5"/>
  <c r="G6"/>
  <c r="G8"/>
  <c r="G9"/>
  <c r="G10"/>
  <c r="G11"/>
  <c r="G13"/>
  <c r="G14"/>
  <c r="G15"/>
  <c r="G16"/>
  <c r="G18"/>
  <c r="G19"/>
  <c r="G20"/>
  <c r="G21"/>
  <c r="G23"/>
  <c r="G24"/>
  <c r="G25"/>
  <c r="G26"/>
  <c r="G28"/>
  <c r="G29"/>
  <c r="G30"/>
  <c r="G31"/>
  <c r="G33"/>
  <c r="G34"/>
  <c r="G35"/>
  <c r="G36"/>
  <c r="G38"/>
  <c r="G39"/>
  <c r="G40"/>
  <c r="G41"/>
  <c r="G43"/>
  <c r="G44"/>
  <c r="G45"/>
  <c r="G48"/>
  <c r="G49"/>
  <c r="G4"/>
  <c r="F44" i="14"/>
  <c r="F48"/>
  <c r="F39"/>
  <c r="F23"/>
  <c r="E23"/>
  <c r="F19"/>
  <c r="F12"/>
  <c r="F12" i="12" s="1"/>
  <c r="F49" i="28"/>
  <c r="G49"/>
  <c r="F48"/>
  <c r="G48"/>
  <c r="F45"/>
  <c r="G45"/>
  <c r="F44"/>
  <c r="G44"/>
  <c r="F39"/>
  <c r="G39"/>
  <c r="G40"/>
  <c r="G41"/>
  <c r="G42"/>
  <c r="G43"/>
  <c r="G46"/>
  <c r="G47"/>
  <c r="G38"/>
  <c r="F24"/>
  <c r="G24"/>
  <c r="F23"/>
  <c r="G23"/>
  <c r="F20"/>
  <c r="G20"/>
  <c r="F19"/>
  <c r="G19"/>
  <c r="F12"/>
  <c r="G12"/>
  <c r="G11"/>
  <c r="G6"/>
  <c r="G34" i="14"/>
  <c r="I34" s="1"/>
  <c r="G35"/>
  <c r="G36"/>
  <c r="G37"/>
  <c r="G38"/>
  <c r="I38" s="1"/>
  <c r="G40"/>
  <c r="I40" s="1"/>
  <c r="G41"/>
  <c r="G42"/>
  <c r="I42" s="1"/>
  <c r="G46"/>
  <c r="G47"/>
  <c r="G33"/>
  <c r="I33" s="1"/>
  <c r="G6"/>
  <c r="I6" s="1"/>
  <c r="G7"/>
  <c r="G8"/>
  <c r="I8" s="1"/>
  <c r="G9"/>
  <c r="G10"/>
  <c r="G11"/>
  <c r="G13"/>
  <c r="I13" s="1"/>
  <c r="G14"/>
  <c r="I14" s="1"/>
  <c r="G15"/>
  <c r="G16"/>
  <c r="I16" s="1"/>
  <c r="G17"/>
  <c r="I17" s="1"/>
  <c r="G18"/>
  <c r="I18" s="1"/>
  <c r="G21"/>
  <c r="G22"/>
  <c r="I22" s="1"/>
  <c r="G5"/>
  <c r="F49" i="13"/>
  <c r="G49"/>
  <c r="F48"/>
  <c r="G48"/>
  <c r="F45"/>
  <c r="G45"/>
  <c r="F44"/>
  <c r="G44"/>
  <c r="F39"/>
  <c r="G39"/>
  <c r="G34"/>
  <c r="G35"/>
  <c r="G36"/>
  <c r="G37"/>
  <c r="G38"/>
  <c r="G40"/>
  <c r="G41"/>
  <c r="G42"/>
  <c r="G43"/>
  <c r="G46"/>
  <c r="G47"/>
  <c r="G33"/>
  <c r="F24"/>
  <c r="G24"/>
  <c r="F20"/>
  <c r="G20"/>
  <c r="F19"/>
  <c r="G19"/>
  <c r="F12"/>
  <c r="G12"/>
  <c r="G6"/>
  <c r="G7"/>
  <c r="G8"/>
  <c r="G9"/>
  <c r="G10"/>
  <c r="G11"/>
  <c r="G13"/>
  <c r="G14"/>
  <c r="G15"/>
  <c r="G16"/>
  <c r="G17"/>
  <c r="G18"/>
  <c r="G21"/>
  <c r="G22"/>
  <c r="G23"/>
  <c r="G5"/>
  <c r="F33" i="12"/>
  <c r="F34"/>
  <c r="F35"/>
  <c r="F36"/>
  <c r="F37"/>
  <c r="F38"/>
  <c r="F40"/>
  <c r="F41"/>
  <c r="F42"/>
  <c r="F43"/>
  <c r="F46"/>
  <c r="F47"/>
  <c r="F10"/>
  <c r="F11"/>
  <c r="F13"/>
  <c r="F14"/>
  <c r="F15"/>
  <c r="F16"/>
  <c r="F17"/>
  <c r="F18"/>
  <c r="G18"/>
  <c r="F21"/>
  <c r="F22"/>
  <c r="G22"/>
  <c r="F9"/>
  <c r="F8"/>
  <c r="F7"/>
  <c r="F6"/>
  <c r="G6"/>
  <c r="F5"/>
  <c r="F90" i="9"/>
  <c r="G90"/>
  <c r="F79"/>
  <c r="F97" s="1"/>
  <c r="F72"/>
  <c r="G72"/>
  <c r="F65"/>
  <c r="G65"/>
  <c r="F58"/>
  <c r="G58"/>
  <c r="F45"/>
  <c r="F41"/>
  <c r="G41"/>
  <c r="F37"/>
  <c r="G37"/>
  <c r="F35"/>
  <c r="F31" s="1"/>
  <c r="G35"/>
  <c r="G31" s="1"/>
  <c r="F25"/>
  <c r="G25"/>
  <c r="G23" s="1"/>
  <c r="F23"/>
  <c r="F17"/>
  <c r="F12" s="1"/>
  <c r="F4" s="1"/>
  <c r="G12"/>
  <c r="G10"/>
  <c r="F5"/>
  <c r="G6"/>
  <c r="G7"/>
  <c r="G8"/>
  <c r="G9"/>
  <c r="G18"/>
  <c r="G19"/>
  <c r="G20"/>
  <c r="G21"/>
  <c r="G29"/>
  <c r="G36"/>
  <c r="G38"/>
  <c r="G39"/>
  <c r="G40"/>
  <c r="G42"/>
  <c r="G43"/>
  <c r="G47"/>
  <c r="G48"/>
  <c r="G49"/>
  <c r="G50"/>
  <c r="G51"/>
  <c r="G53"/>
  <c r="G56"/>
  <c r="G69"/>
  <c r="G83"/>
  <c r="G84"/>
  <c r="G79" s="1"/>
  <c r="D15" i="17"/>
  <c r="D13"/>
  <c r="D23" s="1"/>
  <c r="D4"/>
  <c r="D11" s="1"/>
  <c r="E5"/>
  <c r="E6"/>
  <c r="E8"/>
  <c r="E9"/>
  <c r="E10"/>
  <c r="E12"/>
  <c r="E14"/>
  <c r="E13" s="1"/>
  <c r="E16"/>
  <c r="E17"/>
  <c r="E18"/>
  <c r="E19"/>
  <c r="E22"/>
  <c r="H17" i="8"/>
  <c r="G55"/>
  <c r="G50"/>
  <c r="G45"/>
  <c r="H46"/>
  <c r="G38"/>
  <c r="G25"/>
  <c r="H25"/>
  <c r="G19"/>
  <c r="G10"/>
  <c r="G7"/>
  <c r="G4"/>
  <c r="G28" s="1"/>
  <c r="H39"/>
  <c r="H40"/>
  <c r="H41"/>
  <c r="H42"/>
  <c r="H43"/>
  <c r="H44"/>
  <c r="H48"/>
  <c r="H49"/>
  <c r="H51"/>
  <c r="H52"/>
  <c r="H53"/>
  <c r="H54"/>
  <c r="H56"/>
  <c r="H55" s="1"/>
  <c r="H57"/>
  <c r="H5"/>
  <c r="H6"/>
  <c r="H8"/>
  <c r="H7" s="1"/>
  <c r="H9"/>
  <c r="H11"/>
  <c r="H10" s="1"/>
  <c r="H12"/>
  <c r="H13"/>
  <c r="H14"/>
  <c r="H15"/>
  <c r="H16"/>
  <c r="H18"/>
  <c r="H20"/>
  <c r="H21"/>
  <c r="H19" s="1"/>
  <c r="H22"/>
  <c r="H23"/>
  <c r="H24"/>
  <c r="H26"/>
  <c r="H27"/>
  <c r="K35" i="27" l="1"/>
  <c r="K43" s="1"/>
  <c r="I43"/>
  <c r="G5" i="12"/>
  <c r="I5" i="14"/>
  <c r="K17"/>
  <c r="I17" i="12"/>
  <c r="K13" i="14"/>
  <c r="I13" i="12"/>
  <c r="K8" i="14"/>
  <c r="I8" i="12"/>
  <c r="G47"/>
  <c r="I47" i="14"/>
  <c r="I40" i="12"/>
  <c r="K40" i="14"/>
  <c r="G35" i="12"/>
  <c r="I35" i="14"/>
  <c r="K22"/>
  <c r="I22" i="12"/>
  <c r="K16" i="14"/>
  <c r="I16" i="12"/>
  <c r="G12" i="14"/>
  <c r="I11"/>
  <c r="G7" i="12"/>
  <c r="I7" i="14"/>
  <c r="G48"/>
  <c r="I46"/>
  <c r="K38"/>
  <c r="I38" i="12"/>
  <c r="K34" i="14"/>
  <c r="I34" i="12"/>
  <c r="G8"/>
  <c r="G21"/>
  <c r="I21" i="14"/>
  <c r="G15" i="12"/>
  <c r="I15" i="14"/>
  <c r="G10" i="12"/>
  <c r="I10" i="14"/>
  <c r="K6"/>
  <c r="I6" i="12"/>
  <c r="K42" i="14"/>
  <c r="I42" i="12"/>
  <c r="G37"/>
  <c r="I37" i="14"/>
  <c r="G19"/>
  <c r="G19" i="12" s="1"/>
  <c r="G16"/>
  <c r="K18" i="14"/>
  <c r="I18" i="12"/>
  <c r="K14" i="14"/>
  <c r="I14" i="12"/>
  <c r="G9"/>
  <c r="I9" i="14"/>
  <c r="K33"/>
  <c r="I33" i="12"/>
  <c r="G41"/>
  <c r="I41" i="14"/>
  <c r="G36" i="12"/>
  <c r="I36" i="14"/>
  <c r="G14" i="12"/>
  <c r="E4" i="17"/>
  <c r="F39" i="12"/>
  <c r="G45" i="9"/>
  <c r="E15" i="17"/>
  <c r="E23" s="1"/>
  <c r="G20" i="14"/>
  <c r="G20" i="12" s="1"/>
  <c r="G11"/>
  <c r="F20" i="14"/>
  <c r="F20" i="12" s="1"/>
  <c r="F23"/>
  <c r="G23" i="14"/>
  <c r="G24" s="1"/>
  <c r="F19" i="12"/>
  <c r="F24" i="14"/>
  <c r="F24" i="12" s="1"/>
  <c r="G48"/>
  <c r="F48"/>
  <c r="F44"/>
  <c r="F45" i="14"/>
  <c r="F49" s="1"/>
  <c r="F49" i="12" s="1"/>
  <c r="G43" i="14"/>
  <c r="G44"/>
  <c r="G44" i="12" s="1"/>
  <c r="G40"/>
  <c r="G39" i="14"/>
  <c r="G39" i="12" s="1"/>
  <c r="G33"/>
  <c r="G23"/>
  <c r="G46"/>
  <c r="G38"/>
  <c r="G34"/>
  <c r="G42"/>
  <c r="G12"/>
  <c r="G17"/>
  <c r="G13"/>
  <c r="D24" i="17"/>
  <c r="G5" i="9"/>
  <c r="G4" s="1"/>
  <c r="H50" i="8"/>
  <c r="G58"/>
  <c r="H38"/>
  <c r="H4"/>
  <c r="H28" s="1"/>
  <c r="H47"/>
  <c r="H45" s="1"/>
  <c r="K41" i="14" l="1"/>
  <c r="I41" i="12"/>
  <c r="K7" i="14"/>
  <c r="I7" i="12"/>
  <c r="I35"/>
  <c r="K35" i="14"/>
  <c r="G43" i="12"/>
  <c r="I43" i="14"/>
  <c r="K9"/>
  <c r="I9" i="12"/>
  <c r="K37" i="14"/>
  <c r="I37" i="12"/>
  <c r="I15"/>
  <c r="K15" i="14"/>
  <c r="I47" i="12"/>
  <c r="K47" i="14"/>
  <c r="K48" s="1"/>
  <c r="K36"/>
  <c r="I36" i="12"/>
  <c r="K46" i="14"/>
  <c r="I48"/>
  <c r="I48" i="12" s="1"/>
  <c r="I46"/>
  <c r="K11" i="14"/>
  <c r="I11" i="12"/>
  <c r="I44" i="14"/>
  <c r="I44" i="12" s="1"/>
  <c r="I19" i="14"/>
  <c r="I5" i="12"/>
  <c r="K5" i="14"/>
  <c r="K12" s="1"/>
  <c r="K20" s="1"/>
  <c r="K24" s="1"/>
  <c r="I12"/>
  <c r="I39"/>
  <c r="K10"/>
  <c r="I10" i="12"/>
  <c r="K21" i="14"/>
  <c r="I23"/>
  <c r="I21" i="12"/>
  <c r="G97" i="9"/>
  <c r="F45" i="12"/>
  <c r="G45" i="14"/>
  <c r="G49" s="1"/>
  <c r="G49" i="12" s="1"/>
  <c r="H58" i="8"/>
  <c r="K39" i="14" l="1"/>
  <c r="I12" i="12"/>
  <c r="I43"/>
  <c r="K43" i="14"/>
  <c r="I23" i="12"/>
  <c r="I24" i="14"/>
  <c r="I24" i="12" s="1"/>
  <c r="I45" i="14"/>
  <c r="I39" i="12"/>
  <c r="I19"/>
  <c r="I20" i="14"/>
  <c r="K44"/>
  <c r="K45" s="1"/>
  <c r="K49" s="1"/>
  <c r="G45" i="12"/>
  <c r="I20" l="1"/>
  <c r="I49" i="14"/>
  <c r="I49" i="12" s="1"/>
  <c r="I45"/>
  <c r="F21" i="4"/>
  <c r="G21"/>
  <c r="E21"/>
  <c r="F17"/>
  <c r="F11"/>
  <c r="G6"/>
  <c r="G7"/>
  <c r="G8"/>
  <c r="G9"/>
  <c r="G10"/>
  <c r="G12"/>
  <c r="G13"/>
  <c r="G14"/>
  <c r="G15"/>
  <c r="G16"/>
  <c r="G19"/>
  <c r="G20"/>
  <c r="G5"/>
  <c r="G11" l="1"/>
  <c r="G17"/>
  <c r="G18"/>
  <c r="G22" s="1"/>
  <c r="F18"/>
  <c r="F22" s="1"/>
  <c r="F46"/>
  <c r="F42"/>
  <c r="F37"/>
  <c r="F43" l="1"/>
  <c r="F47" s="1"/>
  <c r="G32"/>
  <c r="G33"/>
  <c r="G34"/>
  <c r="G35"/>
  <c r="G36"/>
  <c r="G38"/>
  <c r="G39"/>
  <c r="G40"/>
  <c r="G41"/>
  <c r="G44"/>
  <c r="G46" s="1"/>
  <c r="G45"/>
  <c r="G31"/>
  <c r="G42" l="1"/>
  <c r="G37"/>
  <c r="E7" i="18"/>
  <c r="F7"/>
  <c r="G7"/>
  <c r="H7"/>
  <c r="J7"/>
  <c r="I6"/>
  <c r="I5"/>
  <c r="I7" s="1"/>
  <c r="G43" i="4" l="1"/>
  <c r="G47" s="1"/>
  <c r="I146" i="32"/>
  <c r="H146"/>
  <c r="I80"/>
  <c r="H80"/>
  <c r="I6"/>
  <c r="I7"/>
  <c r="I8"/>
  <c r="I9"/>
  <c r="I10"/>
  <c r="I11"/>
  <c r="I12"/>
  <c r="I13"/>
  <c r="I14"/>
  <c r="I15"/>
  <c r="I16"/>
  <c r="I17"/>
  <c r="I18"/>
  <c r="I19"/>
  <c r="I20"/>
  <c r="I21"/>
  <c r="I22"/>
  <c r="I23"/>
  <c r="K23" s="1"/>
  <c r="I24"/>
  <c r="K24" s="1"/>
  <c r="I25"/>
  <c r="K25" s="1"/>
  <c r="I26"/>
  <c r="K26" s="1"/>
  <c r="I27"/>
  <c r="K27" s="1"/>
  <c r="I28"/>
  <c r="K28" s="1"/>
  <c r="I29"/>
  <c r="K29" s="1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J64" i="6"/>
  <c r="K64"/>
  <c r="L64"/>
  <c r="M64"/>
  <c r="J55"/>
  <c r="L55"/>
  <c r="J54"/>
  <c r="K54"/>
  <c r="L54"/>
  <c r="J48"/>
  <c r="K48"/>
  <c r="L48"/>
  <c r="M48"/>
  <c r="J45"/>
  <c r="L45"/>
  <c r="J37"/>
  <c r="K37"/>
  <c r="L37"/>
  <c r="M37"/>
  <c r="J34"/>
  <c r="K34"/>
  <c r="L34"/>
  <c r="M34"/>
  <c r="J23"/>
  <c r="K23"/>
  <c r="L23"/>
  <c r="M23"/>
  <c r="J22"/>
  <c r="J70" s="1"/>
  <c r="L22"/>
  <c r="L70" s="1"/>
  <c r="J21"/>
  <c r="K21"/>
  <c r="L21"/>
  <c r="M21"/>
  <c r="J17"/>
  <c r="L17"/>
  <c r="M4"/>
  <c r="M5"/>
  <c r="M6"/>
  <c r="M7"/>
  <c r="M8"/>
  <c r="M9"/>
  <c r="M10"/>
  <c r="M11"/>
  <c r="M12"/>
  <c r="M13"/>
  <c r="M14"/>
  <c r="M15"/>
  <c r="M17" s="1"/>
  <c r="M22" s="1"/>
  <c r="M16"/>
  <c r="M18"/>
  <c r="M19"/>
  <c r="M20"/>
  <c r="M24"/>
  <c r="M25"/>
  <c r="M26"/>
  <c r="M27"/>
  <c r="M28"/>
  <c r="M29"/>
  <c r="M30"/>
  <c r="M31"/>
  <c r="M32"/>
  <c r="M33"/>
  <c r="M35"/>
  <c r="M36"/>
  <c r="M38"/>
  <c r="M39"/>
  <c r="M40"/>
  <c r="M41"/>
  <c r="M42"/>
  <c r="M44"/>
  <c r="M46"/>
  <c r="M47"/>
  <c r="M49"/>
  <c r="M50"/>
  <c r="M51"/>
  <c r="M52"/>
  <c r="M56"/>
  <c r="M57"/>
  <c r="M58"/>
  <c r="M59"/>
  <c r="M60"/>
  <c r="M61"/>
  <c r="M62"/>
  <c r="M63"/>
  <c r="M65"/>
  <c r="M66"/>
  <c r="M67"/>
  <c r="M68"/>
  <c r="M69"/>
  <c r="L4"/>
  <c r="L5"/>
  <c r="L6"/>
  <c r="L7"/>
  <c r="L8"/>
  <c r="L9"/>
  <c r="L10"/>
  <c r="L11"/>
  <c r="L12"/>
  <c r="L13"/>
  <c r="L14"/>
  <c r="L15"/>
  <c r="L16"/>
  <c r="L18"/>
  <c r="L19"/>
  <c r="L20"/>
  <c r="L24"/>
  <c r="L25"/>
  <c r="L26"/>
  <c r="L27"/>
  <c r="L28"/>
  <c r="L29"/>
  <c r="L30"/>
  <c r="L31"/>
  <c r="L32"/>
  <c r="L33"/>
  <c r="L35"/>
  <c r="L36"/>
  <c r="L38"/>
  <c r="L39"/>
  <c r="L40"/>
  <c r="L41"/>
  <c r="L42"/>
  <c r="L43"/>
  <c r="L44"/>
  <c r="L46"/>
  <c r="L47"/>
  <c r="L49"/>
  <c r="L50"/>
  <c r="L51"/>
  <c r="L52"/>
  <c r="L53"/>
  <c r="L56"/>
  <c r="L57"/>
  <c r="L58"/>
  <c r="L59"/>
  <c r="L60"/>
  <c r="L61"/>
  <c r="L62"/>
  <c r="L63"/>
  <c r="L65"/>
  <c r="L66"/>
  <c r="L67"/>
  <c r="L68"/>
  <c r="L69"/>
  <c r="K4"/>
  <c r="K5"/>
  <c r="K6"/>
  <c r="K7"/>
  <c r="K8"/>
  <c r="K9"/>
  <c r="K10"/>
  <c r="K11"/>
  <c r="K12"/>
  <c r="K13"/>
  <c r="K14"/>
  <c r="K15"/>
  <c r="K17" s="1"/>
  <c r="K22" s="1"/>
  <c r="K16"/>
  <c r="K18"/>
  <c r="K19"/>
  <c r="K20"/>
  <c r="K24"/>
  <c r="K25"/>
  <c r="K26"/>
  <c r="K27"/>
  <c r="K28"/>
  <c r="K29"/>
  <c r="K30"/>
  <c r="K31"/>
  <c r="K32"/>
  <c r="K33"/>
  <c r="K35"/>
  <c r="K36"/>
  <c r="K38"/>
  <c r="K39"/>
  <c r="K40"/>
  <c r="K41"/>
  <c r="K42"/>
  <c r="K43"/>
  <c r="K45" s="1"/>
  <c r="K44"/>
  <c r="K46"/>
  <c r="K47"/>
  <c r="K49"/>
  <c r="K50"/>
  <c r="K51"/>
  <c r="K52"/>
  <c r="K53"/>
  <c r="M53" s="1"/>
  <c r="M54" s="1"/>
  <c r="K56"/>
  <c r="K57"/>
  <c r="K58"/>
  <c r="K59"/>
  <c r="K60"/>
  <c r="K61"/>
  <c r="K62"/>
  <c r="K63"/>
  <c r="K65"/>
  <c r="K66"/>
  <c r="K67"/>
  <c r="K68"/>
  <c r="K69"/>
  <c r="I64"/>
  <c r="I54"/>
  <c r="I55" s="1"/>
  <c r="I48"/>
  <c r="I45"/>
  <c r="I37"/>
  <c r="I34"/>
  <c r="I23"/>
  <c r="I22"/>
  <c r="I21"/>
  <c r="I17"/>
  <c r="L3"/>
  <c r="K3"/>
  <c r="M3" s="1"/>
  <c r="K55" l="1"/>
  <c r="K70" s="1"/>
  <c r="I70"/>
  <c r="M43"/>
  <c r="M45" s="1"/>
  <c r="M55" s="1"/>
  <c r="M70" s="1"/>
  <c r="F64" l="1"/>
  <c r="G64"/>
  <c r="H64"/>
  <c r="F54"/>
  <c r="G54"/>
  <c r="F48"/>
  <c r="G48"/>
  <c r="F45"/>
  <c r="G45"/>
  <c r="F37"/>
  <c r="G37"/>
  <c r="F34"/>
  <c r="G34"/>
  <c r="F23"/>
  <c r="G23"/>
  <c r="F21"/>
  <c r="G21"/>
  <c r="F17"/>
  <c r="G17"/>
  <c r="H4"/>
  <c r="H5"/>
  <c r="H6"/>
  <c r="H7"/>
  <c r="H8"/>
  <c r="H9"/>
  <c r="H10"/>
  <c r="H11"/>
  <c r="H12"/>
  <c r="H13"/>
  <c r="H14"/>
  <c r="H15"/>
  <c r="H16"/>
  <c r="H18"/>
  <c r="H19"/>
  <c r="H21" s="1"/>
  <c r="H20"/>
  <c r="H24"/>
  <c r="H25"/>
  <c r="H26"/>
  <c r="H27"/>
  <c r="H28"/>
  <c r="H29"/>
  <c r="H30"/>
  <c r="H31"/>
  <c r="H32"/>
  <c r="H33"/>
  <c r="H35"/>
  <c r="H36"/>
  <c r="H38"/>
  <c r="H39"/>
  <c r="H40"/>
  <c r="H41"/>
  <c r="H42"/>
  <c r="H43"/>
  <c r="H44"/>
  <c r="H46"/>
  <c r="H48" s="1"/>
  <c r="H47"/>
  <c r="H49"/>
  <c r="H54" s="1"/>
  <c r="H50"/>
  <c r="H51"/>
  <c r="H52"/>
  <c r="H53"/>
  <c r="H56"/>
  <c r="H57"/>
  <c r="H58"/>
  <c r="H59"/>
  <c r="H60"/>
  <c r="H61"/>
  <c r="H62"/>
  <c r="H63"/>
  <c r="H65"/>
  <c r="H66"/>
  <c r="H67"/>
  <c r="H68"/>
  <c r="H69"/>
  <c r="H3"/>
  <c r="K5" i="2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G55" i="6" l="1"/>
  <c r="H23"/>
  <c r="G22"/>
  <c r="G70" s="1"/>
  <c r="H45"/>
  <c r="H37"/>
  <c r="F55"/>
  <c r="H34"/>
  <c r="F22"/>
  <c r="H17"/>
  <c r="H22" s="1"/>
  <c r="H55" l="1"/>
  <c r="H70" s="1"/>
  <c r="F70"/>
  <c r="L46" i="33" l="1"/>
  <c r="K46"/>
  <c r="J46"/>
  <c r="Q45"/>
  <c r="M45"/>
  <c r="Q44"/>
  <c r="M44"/>
  <c r="Q43"/>
  <c r="M43"/>
  <c r="Q42"/>
  <c r="M42"/>
  <c r="Q41"/>
  <c r="P41"/>
  <c r="O41"/>
  <c r="N41"/>
  <c r="M41"/>
  <c r="P40"/>
  <c r="O40"/>
  <c r="N40"/>
  <c r="Q40" s="1"/>
  <c r="M40"/>
  <c r="Q39"/>
  <c r="P39"/>
  <c r="O39"/>
  <c r="N39"/>
  <c r="P15" s="1"/>
  <c r="S15" s="1"/>
  <c r="M39"/>
  <c r="P38"/>
  <c r="O38"/>
  <c r="O46" s="1"/>
  <c r="N38"/>
  <c r="Q38" s="1"/>
  <c r="M38"/>
  <c r="P37"/>
  <c r="R11" s="1"/>
  <c r="O37"/>
  <c r="N37"/>
  <c r="M37"/>
  <c r="Q36"/>
  <c r="P36"/>
  <c r="P46" s="1"/>
  <c r="O36"/>
  <c r="N36"/>
  <c r="P9" s="1"/>
  <c r="M36"/>
  <c r="M46" s="1"/>
  <c r="N29"/>
  <c r="M29"/>
  <c r="D29"/>
  <c r="C29"/>
  <c r="S28"/>
  <c r="S27"/>
  <c r="S26"/>
  <c r="G25"/>
  <c r="L25" s="1"/>
  <c r="S24"/>
  <c r="S23"/>
  <c r="S22"/>
  <c r="L21"/>
  <c r="G21"/>
  <c r="S20"/>
  <c r="D20"/>
  <c r="C20"/>
  <c r="S19"/>
  <c r="T19" s="1"/>
  <c r="R19"/>
  <c r="Q19"/>
  <c r="P19"/>
  <c r="L19"/>
  <c r="G19"/>
  <c r="S18"/>
  <c r="L17"/>
  <c r="G17"/>
  <c r="S16"/>
  <c r="R15"/>
  <c r="Q15"/>
  <c r="G15"/>
  <c r="L15" s="1"/>
  <c r="S14"/>
  <c r="O13"/>
  <c r="S12"/>
  <c r="Q11"/>
  <c r="P11"/>
  <c r="G11"/>
  <c r="L11" s="1"/>
  <c r="S10"/>
  <c r="G10"/>
  <c r="R9"/>
  <c r="Q9"/>
  <c r="Q29" s="1"/>
  <c r="L9"/>
  <c r="L20" s="1"/>
  <c r="G9"/>
  <c r="O7"/>
  <c r="T15" l="1"/>
  <c r="Q46"/>
  <c r="S11"/>
  <c r="T11" s="1"/>
  <c r="P29"/>
  <c r="S9"/>
  <c r="T9" s="1"/>
  <c r="H15"/>
  <c r="G29"/>
  <c r="Q37"/>
  <c r="H11"/>
  <c r="H25"/>
  <c r="L29"/>
  <c r="N46"/>
  <c r="I25" l="1"/>
  <c r="K25"/>
  <c r="J25"/>
  <c r="J15"/>
  <c r="K15"/>
  <c r="I15"/>
  <c r="I11"/>
  <c r="K11"/>
  <c r="J11"/>
  <c r="H19"/>
  <c r="H17"/>
  <c r="H21"/>
  <c r="H9"/>
  <c r="J19" l="1"/>
  <c r="J20" s="1"/>
  <c r="I19"/>
  <c r="K19"/>
  <c r="K20" s="1"/>
  <c r="H20"/>
  <c r="K9"/>
  <c r="H14"/>
  <c r="H29"/>
  <c r="J9"/>
  <c r="I9"/>
  <c r="O11"/>
  <c r="K21"/>
  <c r="J21"/>
  <c r="I21"/>
  <c r="O15"/>
  <c r="J17"/>
  <c r="I17"/>
  <c r="K17"/>
  <c r="O25"/>
  <c r="E38" s="1"/>
  <c r="E40" s="1"/>
  <c r="O21" l="1"/>
  <c r="R21" s="1"/>
  <c r="I29"/>
  <c r="O9"/>
  <c r="K29"/>
  <c r="O19"/>
  <c r="I20"/>
  <c r="E45"/>
  <c r="O17"/>
  <c r="J29"/>
  <c r="K14"/>
  <c r="E41" l="1"/>
  <c r="G45"/>
  <c r="O29"/>
  <c r="S21"/>
  <c r="T21" s="1"/>
  <c r="R25" l="1"/>
  <c r="E42"/>
  <c r="S25" l="1"/>
  <c r="T25" s="1"/>
  <c r="R29"/>
  <c r="S29" s="1"/>
  <c r="T29" l="1"/>
  <c r="C21" i="16" l="1"/>
  <c r="C26"/>
  <c r="C30" l="1"/>
  <c r="G4" i="27"/>
  <c r="I4" s="1"/>
  <c r="K4" s="1"/>
  <c r="G5"/>
  <c r="I5" s="1"/>
  <c r="K5" s="1"/>
  <c r="G6"/>
  <c r="I6" s="1"/>
  <c r="K6" s="1"/>
  <c r="G7"/>
  <c r="I7" s="1"/>
  <c r="K7" s="1"/>
  <c r="G8"/>
  <c r="I8" s="1"/>
  <c r="K8" s="1"/>
  <c r="G9"/>
  <c r="I9" s="1"/>
  <c r="K9" s="1"/>
  <c r="G10"/>
  <c r="I10" s="1"/>
  <c r="K10" s="1"/>
  <c r="G11"/>
  <c r="I11" s="1"/>
  <c r="K11" s="1"/>
  <c r="G12"/>
  <c r="I12" s="1"/>
  <c r="G13"/>
  <c r="I13" s="1"/>
  <c r="K13" s="1"/>
  <c r="G14"/>
  <c r="I14" s="1"/>
  <c r="K14" s="1"/>
  <c r="G15"/>
  <c r="I15" s="1"/>
  <c r="K15" s="1"/>
  <c r="G16"/>
  <c r="I16" s="1"/>
  <c r="K16" s="1"/>
  <c r="G17"/>
  <c r="I17" s="1"/>
  <c r="K17" s="1"/>
  <c r="G18"/>
  <c r="I18" s="1"/>
  <c r="K18" s="1"/>
  <c r="G19"/>
  <c r="I19" s="1"/>
  <c r="K19" s="1"/>
  <c r="G20"/>
  <c r="I20" s="1"/>
  <c r="K20" s="1"/>
  <c r="G3"/>
  <c r="E38" i="12"/>
  <c r="E34"/>
  <c r="I22" i="27" l="1"/>
  <c r="I48" s="1"/>
  <c r="K12"/>
  <c r="K22" s="1"/>
  <c r="K48" s="1"/>
  <c r="G22"/>
  <c r="G48" s="1"/>
  <c r="D43"/>
  <c r="D32"/>
  <c r="D50" i="29"/>
  <c r="D46"/>
  <c r="D42"/>
  <c r="D37"/>
  <c r="D32"/>
  <c r="D27"/>
  <c r="D22"/>
  <c r="D17"/>
  <c r="D12"/>
  <c r="D7"/>
  <c r="D47" s="1"/>
  <c r="D51" s="1"/>
  <c r="D47" i="12"/>
  <c r="D46"/>
  <c r="D43"/>
  <c r="D42"/>
  <c r="D41"/>
  <c r="D40"/>
  <c r="D39"/>
  <c r="D38"/>
  <c r="D37"/>
  <c r="D36"/>
  <c r="D35"/>
  <c r="D34"/>
  <c r="D33"/>
  <c r="D23"/>
  <c r="D22"/>
  <c r="D21"/>
  <c r="D18"/>
  <c r="D17"/>
  <c r="D16"/>
  <c r="D15"/>
  <c r="D14"/>
  <c r="D13"/>
  <c r="D11"/>
  <c r="D10"/>
  <c r="D9"/>
  <c r="D8"/>
  <c r="D7"/>
  <c r="D6"/>
  <c r="D5"/>
  <c r="D48" i="28"/>
  <c r="D44"/>
  <c r="D45" s="1"/>
  <c r="D39"/>
  <c r="D23"/>
  <c r="D19"/>
  <c r="D20" s="1"/>
  <c r="D12"/>
  <c r="D48" i="14"/>
  <c r="D48" i="12" s="1"/>
  <c r="D44" i="14"/>
  <c r="D45" s="1"/>
  <c r="D45" i="12" s="1"/>
  <c r="D39" i="14"/>
  <c r="D19"/>
  <c r="D12"/>
  <c r="D12" i="12" s="1"/>
  <c r="D48" i="13"/>
  <c r="D44"/>
  <c r="D45" s="1"/>
  <c r="D49" s="1"/>
  <c r="D39"/>
  <c r="D19"/>
  <c r="D20" s="1"/>
  <c r="D24" s="1"/>
  <c r="D12"/>
  <c r="E41" i="9"/>
  <c r="D90"/>
  <c r="D79"/>
  <c r="D72"/>
  <c r="D65"/>
  <c r="D58"/>
  <c r="D45"/>
  <c r="D37"/>
  <c r="D35"/>
  <c r="D25"/>
  <c r="D23" s="1"/>
  <c r="D17"/>
  <c r="D12"/>
  <c r="D5"/>
  <c r="D4" s="1"/>
  <c r="D20" i="14" l="1"/>
  <c r="D19" i="12"/>
  <c r="D44"/>
  <c r="D49" i="28"/>
  <c r="D24"/>
  <c r="D49" i="14"/>
  <c r="D49" i="12" s="1"/>
  <c r="E55" i="8"/>
  <c r="E50"/>
  <c r="E45"/>
  <c r="E38"/>
  <c r="E58" s="1"/>
  <c r="E25"/>
  <c r="E28" s="1"/>
  <c r="E22"/>
  <c r="E19"/>
  <c r="E10"/>
  <c r="E7"/>
  <c r="E4"/>
  <c r="D46" i="4"/>
  <c r="D42"/>
  <c r="D37"/>
  <c r="D17"/>
  <c r="D11"/>
  <c r="D24" i="14" l="1"/>
  <c r="D24" i="12" s="1"/>
  <c r="D20"/>
  <c r="D43" i="4"/>
  <c r="D18"/>
  <c r="D22" s="1"/>
  <c r="D47"/>
  <c r="D64" i="6"/>
  <c r="D54"/>
  <c r="D48"/>
  <c r="D45"/>
  <c r="D37"/>
  <c r="D34"/>
  <c r="D23"/>
  <c r="D21"/>
  <c r="D17"/>
  <c r="E4"/>
  <c r="E5"/>
  <c r="E6"/>
  <c r="E7"/>
  <c r="E8"/>
  <c r="E9"/>
  <c r="E10"/>
  <c r="E11"/>
  <c r="E12"/>
  <c r="E13"/>
  <c r="E14"/>
  <c r="E15"/>
  <c r="E16"/>
  <c r="E18"/>
  <c r="E19"/>
  <c r="E20"/>
  <c r="E24"/>
  <c r="E25"/>
  <c r="E26"/>
  <c r="E27"/>
  <c r="E28"/>
  <c r="E29"/>
  <c r="E30"/>
  <c r="E31"/>
  <c r="E32"/>
  <c r="E33"/>
  <c r="E35"/>
  <c r="E36"/>
  <c r="E38"/>
  <c r="E39"/>
  <c r="E40"/>
  <c r="E41"/>
  <c r="E42"/>
  <c r="E43"/>
  <c r="E44"/>
  <c r="E46"/>
  <c r="E47"/>
  <c r="E49"/>
  <c r="E50"/>
  <c r="E51"/>
  <c r="E52"/>
  <c r="E53"/>
  <c r="E56"/>
  <c r="E57"/>
  <c r="E58"/>
  <c r="E59"/>
  <c r="E60"/>
  <c r="E61"/>
  <c r="E62"/>
  <c r="E63"/>
  <c r="E65"/>
  <c r="E66"/>
  <c r="E67"/>
  <c r="E68"/>
  <c r="E69"/>
  <c r="E3"/>
  <c r="C64"/>
  <c r="C54"/>
  <c r="C48"/>
  <c r="C45"/>
  <c r="C37"/>
  <c r="C34"/>
  <c r="C23"/>
  <c r="C21"/>
  <c r="C17"/>
  <c r="C22" s="1"/>
  <c r="C46" i="30"/>
  <c r="E48" i="6" l="1"/>
  <c r="E64"/>
  <c r="E21"/>
  <c r="E54"/>
  <c r="C55"/>
  <c r="C70" s="1"/>
  <c r="E34"/>
  <c r="E17"/>
  <c r="E22" s="1"/>
  <c r="E37"/>
  <c r="E55" s="1"/>
  <c r="D22"/>
  <c r="E45"/>
  <c r="D55"/>
  <c r="E23"/>
  <c r="D70" l="1"/>
  <c r="E70"/>
  <c r="E50" i="29" l="1"/>
  <c r="E46"/>
  <c r="E42"/>
  <c r="E37"/>
  <c r="E32"/>
  <c r="E27"/>
  <c r="E22"/>
  <c r="E17"/>
  <c r="E12"/>
  <c r="E7"/>
  <c r="E47" l="1"/>
  <c r="E51" s="1"/>
  <c r="E35" i="12"/>
  <c r="E36"/>
  <c r="E37"/>
  <c r="E40"/>
  <c r="E41"/>
  <c r="E42"/>
  <c r="E43"/>
  <c r="E46"/>
  <c r="E47"/>
  <c r="E33"/>
  <c r="E6"/>
  <c r="E7"/>
  <c r="E8"/>
  <c r="E9"/>
  <c r="E10"/>
  <c r="E11"/>
  <c r="E13"/>
  <c r="E14"/>
  <c r="E15"/>
  <c r="E16"/>
  <c r="E17"/>
  <c r="E18"/>
  <c r="E21"/>
  <c r="E22"/>
  <c r="E23"/>
  <c r="E5" l="1"/>
  <c r="E46" i="4" l="1"/>
  <c r="E42"/>
  <c r="E37"/>
  <c r="E17"/>
  <c r="E11"/>
  <c r="E18" l="1"/>
  <c r="E22" s="1"/>
  <c r="E43"/>
  <c r="E47" s="1"/>
  <c r="K4" i="21"/>
  <c r="D46" i="30" l="1"/>
  <c r="E46"/>
  <c r="E42"/>
  <c r="C42"/>
  <c r="D37"/>
  <c r="E37"/>
  <c r="C37"/>
  <c r="C43" l="1"/>
  <c r="C47" s="1"/>
  <c r="E43"/>
  <c r="E47"/>
  <c r="D11" l="1"/>
  <c r="E11"/>
  <c r="D17"/>
  <c r="C21"/>
  <c r="C17"/>
  <c r="C11"/>
  <c r="D18" l="1"/>
  <c r="D22" s="1"/>
  <c r="C18"/>
  <c r="C22" s="1"/>
  <c r="E90" i="9"/>
  <c r="E58"/>
  <c r="E43" i="27" l="1"/>
  <c r="E32"/>
  <c r="E19" i="14"/>
  <c r="E19" i="12" s="1"/>
  <c r="E12" i="14"/>
  <c r="E19" i="13"/>
  <c r="E12"/>
  <c r="E23" i="28"/>
  <c r="E19"/>
  <c r="E48"/>
  <c r="E44"/>
  <c r="E39"/>
  <c r="E48" i="14"/>
  <c r="E48" i="12" s="1"/>
  <c r="E44" i="14"/>
  <c r="E44" i="12" s="1"/>
  <c r="E39" i="14"/>
  <c r="E48" i="13"/>
  <c r="E44"/>
  <c r="E39"/>
  <c r="E12" i="28"/>
  <c r="F19" i="8"/>
  <c r="E72" i="9"/>
  <c r="E65"/>
  <c r="E45"/>
  <c r="E37"/>
  <c r="E35"/>
  <c r="E25"/>
  <c r="E23" s="1"/>
  <c r="E17"/>
  <c r="E12" s="1"/>
  <c r="E5"/>
  <c r="F25" i="8"/>
  <c r="F22"/>
  <c r="F10"/>
  <c r="F7"/>
  <c r="F4"/>
  <c r="E39" i="12" l="1"/>
  <c r="E20" i="13"/>
  <c r="E12" i="12"/>
  <c r="E20" i="28"/>
  <c r="E24" s="1"/>
  <c r="E45"/>
  <c r="E49" s="1"/>
  <c r="E45" i="13"/>
  <c r="E49" s="1"/>
  <c r="E20" i="14"/>
  <c r="E24" s="1"/>
  <c r="G24" i="12" s="1"/>
  <c r="E45" i="14"/>
  <c r="E31" i="9"/>
  <c r="E4"/>
  <c r="F28" i="8"/>
  <c r="E24" i="13" l="1"/>
  <c r="E24" i="12" s="1"/>
  <c r="E20"/>
  <c r="E49" i="14"/>
  <c r="E49" i="12" s="1"/>
  <c r="E45"/>
  <c r="C4" i="17"/>
  <c r="C13"/>
  <c r="D8" i="24" l="1"/>
  <c r="F32" i="30" l="1"/>
  <c r="F33"/>
  <c r="F34"/>
  <c r="F35"/>
  <c r="F36"/>
  <c r="F38"/>
  <c r="F39"/>
  <c r="F41"/>
  <c r="F44"/>
  <c r="F45"/>
  <c r="F31"/>
  <c r="F6"/>
  <c r="F7"/>
  <c r="F8"/>
  <c r="F9"/>
  <c r="F10"/>
  <c r="F12"/>
  <c r="F13"/>
  <c r="F15"/>
  <c r="F16"/>
  <c r="F19"/>
  <c r="F20"/>
  <c r="F21"/>
  <c r="F5"/>
  <c r="E14"/>
  <c r="E17" s="1"/>
  <c r="E18" s="1"/>
  <c r="E22" s="1"/>
  <c r="F46" l="1"/>
  <c r="F37"/>
  <c r="D42"/>
  <c r="D43" s="1"/>
  <c r="D47" s="1"/>
  <c r="F11"/>
  <c r="F40"/>
  <c r="F42" s="1"/>
  <c r="F14"/>
  <c r="F17" s="1"/>
  <c r="R47" i="29"/>
  <c r="E79" i="9"/>
  <c r="E97" s="1"/>
  <c r="F18" i="30" l="1"/>
  <c r="F22" s="1"/>
  <c r="F43"/>
  <c r="F47" s="1"/>
  <c r="C7" i="20" l="1"/>
  <c r="C19" l="1"/>
  <c r="C15" i="17"/>
  <c r="C23" s="1"/>
  <c r="C7"/>
  <c r="C11" l="1"/>
  <c r="E7"/>
  <c r="E11" s="1"/>
  <c r="E24" s="1"/>
  <c r="E57" i="27"/>
  <c r="E56"/>
  <c r="E55"/>
  <c r="G55" s="1"/>
  <c r="E52"/>
  <c r="E51"/>
  <c r="G51" s="1"/>
  <c r="I51" s="1"/>
  <c r="E44"/>
  <c r="G44" s="1"/>
  <c r="E33"/>
  <c r="G33" s="1"/>
  <c r="I33" l="1"/>
  <c r="K33" s="1"/>
  <c r="I55"/>
  <c r="K55" s="1"/>
  <c r="I44"/>
  <c r="K44" s="1"/>
  <c r="K51"/>
  <c r="G57"/>
  <c r="G52"/>
  <c r="I52" s="1"/>
  <c r="K52" s="1"/>
  <c r="G56"/>
  <c r="D22"/>
  <c r="D48" s="1"/>
  <c r="E58"/>
  <c r="E22"/>
  <c r="E48" s="1"/>
  <c r="D51"/>
  <c r="I57" l="1"/>
  <c r="K57" s="1"/>
  <c r="K58" s="1"/>
  <c r="K60" s="1"/>
  <c r="D44"/>
  <c r="D33"/>
  <c r="D56"/>
  <c r="I56"/>
  <c r="K56" s="1"/>
  <c r="D55"/>
  <c r="G58"/>
  <c r="G60" s="1"/>
  <c r="D52"/>
  <c r="E60"/>
  <c r="I58" l="1"/>
  <c r="I60" s="1"/>
  <c r="D57"/>
  <c r="D58" s="1"/>
  <c r="D60" s="1"/>
  <c r="I9" i="24"/>
  <c r="H9"/>
  <c r="G9"/>
  <c r="F9"/>
  <c r="E9"/>
  <c r="D9"/>
  <c r="I8"/>
  <c r="H8"/>
  <c r="G8"/>
  <c r="F8"/>
  <c r="E8"/>
  <c r="F21" i="23"/>
  <c r="F29" s="1"/>
  <c r="E21"/>
  <c r="E29" s="1"/>
  <c r="D21"/>
  <c r="D29" s="1"/>
  <c r="C21"/>
  <c r="C29" s="1"/>
  <c r="F11"/>
  <c r="F12" s="1"/>
  <c r="F30" s="1"/>
  <c r="E11"/>
  <c r="E12" s="1"/>
  <c r="E30" s="1"/>
  <c r="D11"/>
  <c r="D12" s="1"/>
  <c r="D30" s="1"/>
  <c r="C11"/>
  <c r="C12" s="1"/>
  <c r="C30" s="1"/>
  <c r="F13" i="22"/>
  <c r="E13"/>
  <c r="D13"/>
  <c r="G12"/>
  <c r="G11"/>
  <c r="G10"/>
  <c r="G8"/>
  <c r="G7"/>
  <c r="G6"/>
  <c r="G5"/>
  <c r="J30" i="21"/>
  <c r="G30"/>
  <c r="E30"/>
  <c r="O41" i="20"/>
  <c r="O43" s="1"/>
  <c r="N41"/>
  <c r="N43" s="1"/>
  <c r="M41"/>
  <c r="M43" s="1"/>
  <c r="L41"/>
  <c r="K41"/>
  <c r="K43" s="1"/>
  <c r="J41"/>
  <c r="I41"/>
  <c r="I43" s="1"/>
  <c r="H41"/>
  <c r="G41"/>
  <c r="G43" s="1"/>
  <c r="F41"/>
  <c r="F43" s="1"/>
  <c r="E41"/>
  <c r="E43" s="1"/>
  <c r="D41"/>
  <c r="C40"/>
  <c r="C38"/>
  <c r="C37"/>
  <c r="C36"/>
  <c r="C33"/>
  <c r="AH18"/>
  <c r="AG18"/>
  <c r="AF18"/>
  <c r="AE18"/>
  <c r="AD18"/>
  <c r="AC18"/>
  <c r="AB18"/>
  <c r="AA18"/>
  <c r="Z18"/>
  <c r="Y18"/>
  <c r="X18"/>
  <c r="W18"/>
  <c r="V18"/>
  <c r="U18"/>
  <c r="T18"/>
  <c r="S18"/>
  <c r="R18"/>
  <c r="O18"/>
  <c r="N18"/>
  <c r="N21" s="1"/>
  <c r="M18"/>
  <c r="M21" s="1"/>
  <c r="L18"/>
  <c r="L21" s="1"/>
  <c r="K18"/>
  <c r="K21" s="1"/>
  <c r="J18"/>
  <c r="J21" s="1"/>
  <c r="I18"/>
  <c r="I21" s="1"/>
  <c r="H18"/>
  <c r="H21" s="1"/>
  <c r="G18"/>
  <c r="G21" s="1"/>
  <c r="F18"/>
  <c r="E18"/>
  <c r="E21" s="1"/>
  <c r="D18"/>
  <c r="D7" i="18"/>
  <c r="C7"/>
  <c r="C57" i="16"/>
  <c r="C52"/>
  <c r="F55" i="8"/>
  <c r="F50"/>
  <c r="F45"/>
  <c r="F38"/>
  <c r="O21" i="20" l="1"/>
  <c r="J43"/>
  <c r="H43"/>
  <c r="K30" i="21"/>
  <c r="L43" i="20"/>
  <c r="F21"/>
  <c r="F58" i="8"/>
  <c r="D43" i="20"/>
  <c r="D21"/>
  <c r="C18"/>
  <c r="G13" i="22"/>
  <c r="C41" i="20"/>
  <c r="C43" s="1"/>
  <c r="C24" i="17"/>
  <c r="C21" i="20" l="1"/>
  <c r="D22"/>
  <c r="E3" l="1"/>
  <c r="E22" s="1"/>
  <c r="F3" s="1"/>
  <c r="F22" s="1"/>
  <c r="G3" l="1"/>
  <c r="G22" s="1"/>
  <c r="D41" i="9"/>
  <c r="D31"/>
  <c r="D97" s="1"/>
  <c r="H3" i="20" l="1"/>
  <c r="H22" s="1"/>
  <c r="I3" s="1"/>
  <c r="I22" s="1"/>
  <c r="J3" s="1"/>
  <c r="J22" s="1"/>
  <c r="K3" s="1"/>
  <c r="K22" s="1"/>
  <c r="L3" s="1"/>
  <c r="L22" s="1"/>
  <c r="M3" s="1"/>
  <c r="M22" s="1"/>
  <c r="N3" l="1"/>
  <c r="N22" s="1"/>
  <c r="O3" s="1"/>
  <c r="O22" s="1"/>
</calcChain>
</file>

<file path=xl/sharedStrings.xml><?xml version="1.0" encoding="utf-8"?>
<sst xmlns="http://schemas.openxmlformats.org/spreadsheetml/2006/main" count="3033" uniqueCount="1272">
  <si>
    <t>Címszám</t>
  </si>
  <si>
    <t>Alcímszám</t>
  </si>
  <si>
    <t>1.</t>
  </si>
  <si>
    <t>Hársfa Óvoda és Egységes Óvoda-Bölcsőde</t>
  </si>
  <si>
    <t>2.</t>
  </si>
  <si>
    <t>Önkormányzat összesen</t>
  </si>
  <si>
    <t>Önkormányzat</t>
  </si>
  <si>
    <t>Környezetvédelmi Alap</t>
  </si>
  <si>
    <t>Sorsz.</t>
  </si>
  <si>
    <t>Megnevezés</t>
  </si>
  <si>
    <t>A</t>
  </si>
  <si>
    <t>B</t>
  </si>
  <si>
    <t>C</t>
  </si>
  <si>
    <t>4.</t>
  </si>
  <si>
    <t>6.</t>
  </si>
  <si>
    <t>8.</t>
  </si>
  <si>
    <t>10.</t>
  </si>
  <si>
    <t>11.</t>
  </si>
  <si>
    <t>II.1. Óvodapedagógusok, és az óvodapedagógusok nevelő munkáját közvetlenül segítők bértámogatása</t>
  </si>
  <si>
    <t>12.</t>
  </si>
  <si>
    <t>13.</t>
  </si>
  <si>
    <t>14.</t>
  </si>
  <si>
    <t>15.</t>
  </si>
  <si>
    <t>16.</t>
  </si>
  <si>
    <t>17.</t>
  </si>
  <si>
    <t>18.</t>
  </si>
  <si>
    <t>II.2. Óvodaműködtetési támogatás</t>
  </si>
  <si>
    <t>19.</t>
  </si>
  <si>
    <t>20.</t>
  </si>
  <si>
    <t>23.</t>
  </si>
  <si>
    <t>24.</t>
  </si>
  <si>
    <t>25.</t>
  </si>
  <si>
    <t>26.</t>
  </si>
  <si>
    <t>27.</t>
  </si>
  <si>
    <t>28.</t>
  </si>
  <si>
    <t>Szociális étkeztetés</t>
  </si>
  <si>
    <t>29.</t>
  </si>
  <si>
    <t>Házi segítségnyújtás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</si>
  <si>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</si>
  <si>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</si>
  <si>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</si>
  <si>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</si>
  <si>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</si>
  <si>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</si>
  <si>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</si>
  <si>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</si>
  <si>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</si>
  <si>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III.3. Egyes szociális és gyermekjóléti feladatok támogatása</t>
  </si>
  <si>
    <t>42.</t>
  </si>
  <si>
    <t>Könyvtári, közművelődési és múzeumi feladatok támogatása</t>
  </si>
  <si>
    <t>3.</t>
  </si>
  <si>
    <t>5.</t>
  </si>
  <si>
    <t>7.</t>
  </si>
  <si>
    <t>9.</t>
  </si>
  <si>
    <t>21.</t>
  </si>
  <si>
    <t>22.</t>
  </si>
  <si>
    <t>39.</t>
  </si>
  <si>
    <t>40.</t>
  </si>
  <si>
    <t>41.</t>
  </si>
  <si>
    <t>Bevételi előirányzatok    e Ft-ban</t>
  </si>
  <si>
    <t>Kiemelt előirányzat</t>
  </si>
  <si>
    <t>Müködési célú bevételek összesen:</t>
  </si>
  <si>
    <t xml:space="preserve">Felhalmozási bevétel mük. célra </t>
  </si>
  <si>
    <t>Felhalmozási célú bevételek összesen</t>
  </si>
  <si>
    <t>Költségvetési bevételi előirányzat</t>
  </si>
  <si>
    <t>Finanszirozási bevételi előirányzat</t>
  </si>
  <si>
    <t>Bevételi előirányzat mindösszesen</t>
  </si>
  <si>
    <t>Kiadási előirányzatok    e Ft-ban</t>
  </si>
  <si>
    <t xml:space="preserve">Személyi juttatások </t>
  </si>
  <si>
    <t>Szociális hozzájárulási adó</t>
  </si>
  <si>
    <t>Dologi kiadások</t>
  </si>
  <si>
    <t xml:space="preserve">Tartalék - műk. célra </t>
  </si>
  <si>
    <t>Müködési célú kiadások összesen</t>
  </si>
  <si>
    <t xml:space="preserve">Beruházás-áfával </t>
  </si>
  <si>
    <t>Felhalmozási célú kiadások összesen</t>
  </si>
  <si>
    <t>Költségvetési kiadási előirányzat</t>
  </si>
  <si>
    <t>Finanszirozási kiadási előirányzat</t>
  </si>
  <si>
    <t>Kiadási előirányzat mindösszesen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</si>
  <si>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</si>
  <si>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</si>
  <si>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</si>
  <si>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</si>
  <si>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</si>
  <si>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</si>
  <si>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</si>
  <si>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</si>
  <si>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</si>
  <si>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</si>
  <si>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</si>
  <si>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</si>
  <si>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</si>
  <si>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</si>
  <si>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</si>
  <si>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</si>
  <si>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</si>
  <si>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</si>
  <si>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</si>
  <si>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</si>
  <si>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</si>
  <si>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</si>
  <si>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</si>
  <si>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</si>
  <si>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</si>
  <si>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</si>
  <si>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</si>
  <si>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</si>
  <si>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</si>
  <si>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</si>
  <si>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</si>
  <si>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</si>
  <si>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</si>
  <si>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</si>
  <si>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</si>
  <si>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</si>
  <si>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</si>
  <si>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</si>
  <si>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</si>
  <si>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</si>
  <si>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</si>
  <si>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</si>
  <si>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</si>
  <si>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</si>
  <si>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</si>
  <si>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</si>
  <si>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</si>
  <si>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</si>
  <si>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</si>
  <si>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</si>
  <si>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</si>
  <si>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</si>
  <si>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</si>
  <si>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</si>
  <si>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</si>
  <si>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</si>
  <si>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</si>
  <si>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</si>
  <si>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</si>
  <si>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</si>
  <si>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</si>
  <si>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</si>
  <si>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</si>
  <si>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</si>
  <si>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</si>
  <si>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</si>
  <si>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</si>
  <si>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</si>
  <si>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</si>
  <si>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</si>
  <si>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</si>
  <si>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</si>
  <si>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</si>
  <si>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</si>
  <si>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</si>
  <si>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</si>
  <si>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</si>
  <si>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Karbantartási, kisjavítási szolgáltatások        (K334)</t>
  </si>
  <si>
    <t>40</t>
  </si>
  <si>
    <t>Közvetített szolgáltatások  (&gt;=42)        (K335)</t>
  </si>
  <si>
    <t>41</t>
  </si>
  <si>
    <t>Szakmai tevékenységet segítő szolgáltatások         (K336)</t>
  </si>
  <si>
    <t>42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</si>
  <si>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</si>
  <si>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</si>
  <si>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</si>
  <si>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</si>
  <si>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</si>
  <si>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</si>
  <si>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</si>
  <si>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</si>
  <si>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</si>
  <si>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</si>
  <si>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</si>
  <si>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</si>
  <si>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</si>
  <si>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</si>
  <si>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</si>
  <si>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</si>
  <si>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</si>
  <si>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</si>
  <si>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</si>
  <si>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</si>
  <si>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 (=195+196+198+…+202)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</si>
  <si>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</si>
  <si>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</si>
  <si>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</si>
  <si>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</si>
  <si>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 (=204+...+207)    (K7)</t>
  </si>
  <si>
    <t>Költségvetési kiadások (=20+21+60+127+194+203+208+270)     (K1-K8)</t>
  </si>
  <si>
    <t>B E V É T E L E K</t>
  </si>
  <si>
    <t>Sor-szám</t>
  </si>
  <si>
    <t>Bevételi jogcím</t>
  </si>
  <si>
    <t>3.1.</t>
  </si>
  <si>
    <t>3.2.</t>
  </si>
  <si>
    <t>Helyi adók</t>
  </si>
  <si>
    <t>3.3.</t>
  </si>
  <si>
    <t>3.4.</t>
  </si>
  <si>
    <t>6.1.</t>
  </si>
  <si>
    <t>6.2.</t>
  </si>
  <si>
    <t>7.1.</t>
  </si>
  <si>
    <t>7.2.</t>
  </si>
  <si>
    <t>43.</t>
  </si>
  <si>
    <t>44.</t>
  </si>
  <si>
    <t>45.</t>
  </si>
  <si>
    <t>8.1.</t>
  </si>
  <si>
    <t>46.</t>
  </si>
  <si>
    <t>8.2.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</si>
  <si>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</si>
  <si>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</si>
  <si>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</si>
  <si>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</si>
  <si>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</si>
  <si>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</si>
  <si>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</si>
  <si>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</si>
  <si>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</si>
  <si>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</si>
  <si>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</si>
  <si>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</si>
  <si>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</si>
  <si>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 I A D Á S O K</t>
  </si>
  <si>
    <t>Kiadási jogcímek</t>
  </si>
  <si>
    <t>1.1.</t>
  </si>
  <si>
    <t>Személyi  juttatások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</si>
  <si>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</si>
  <si>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</si>
  <si>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</si>
  <si>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</si>
  <si>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</si>
  <si>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</si>
  <si>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</si>
  <si>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</si>
  <si>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</si>
  <si>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Általános tartalék</t>
  </si>
  <si>
    <t>Záró pénzkészlet</t>
  </si>
  <si>
    <t xml:space="preserve"> KIADÁSOK ÖSSZESEN: (1+2+3+4+5+6+7+8)</t>
  </si>
  <si>
    <t>Változás</t>
  </si>
  <si>
    <t>Jóváhagyott</t>
  </si>
  <si>
    <t>D</t>
  </si>
  <si>
    <t>E</t>
  </si>
  <si>
    <t>Működési bevételek</t>
  </si>
  <si>
    <t>ÖSSZESEN:</t>
  </si>
  <si>
    <t>Építményadó</t>
  </si>
  <si>
    <t>Magánszemélyek kommunális adója</t>
  </si>
  <si>
    <t>Iparűzési adó</t>
  </si>
  <si>
    <t>Telekadó</t>
  </si>
  <si>
    <t>Idegenforgalmi adó</t>
  </si>
  <si>
    <t>Gépjárműadó</t>
  </si>
  <si>
    <t>Egyéb közhatalmi bevételek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</si>
  <si>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</si>
  <si>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</si>
  <si>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</si>
  <si>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</si>
  <si>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</si>
  <si>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</si>
  <si>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</si>
  <si>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</si>
  <si>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</si>
  <si>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</si>
  <si>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</si>
  <si>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</si>
  <si>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</si>
  <si>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</si>
  <si>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</si>
  <si>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</si>
  <si>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</si>
  <si>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</si>
  <si>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Összesen: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</si>
  <si>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</si>
  <si>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</si>
  <si>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</si>
  <si>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</si>
  <si>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</si>
  <si>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</si>
  <si>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</si>
  <si>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</si>
  <si>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</si>
  <si>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89.</t>
  </si>
  <si>
    <t>90.</t>
  </si>
  <si>
    <t>91.</t>
  </si>
  <si>
    <t>92.</t>
  </si>
  <si>
    <t>93.</t>
  </si>
  <si>
    <t>88.</t>
  </si>
  <si>
    <t>Szakfeladatok, feladatok megnevezése</t>
  </si>
  <si>
    <t>személyi</t>
  </si>
  <si>
    <t>szoc. hozzájárulási adó</t>
  </si>
  <si>
    <t>dologi</t>
  </si>
  <si>
    <t>támogatásért.műk.kiad.</t>
  </si>
  <si>
    <t>műk.c.pe.    átadás</t>
  </si>
  <si>
    <t>társadalom és szoc.pol.jut.</t>
  </si>
  <si>
    <t>ellátottak juttatásai</t>
  </si>
  <si>
    <t>F</t>
  </si>
  <si>
    <t>Közutak, hidak, alagutak üzemeltetése, fenntartás</t>
  </si>
  <si>
    <t>Személyi juttatás</t>
  </si>
  <si>
    <t xml:space="preserve">Dologi kiadások </t>
  </si>
  <si>
    <t>Az önkormányzati vagyonnal való gazdálkodással kapcsolatos feladatok</t>
  </si>
  <si>
    <t>Állat-egészségügy</t>
  </si>
  <si>
    <t xml:space="preserve">Zöldterület-kezelés </t>
  </si>
  <si>
    <t>Önkormányzatok és önk.hivatalok jogalkotó és általános igazgatási tev.</t>
  </si>
  <si>
    <t>Közvilágítás</t>
  </si>
  <si>
    <t>Város- és községgazdálkodási egyéb szolgáltatások</t>
  </si>
  <si>
    <t>Óvodai nevelés, ellátás szakmai feladatai</t>
  </si>
  <si>
    <t>Óvodai nevelés, ellátás működtetési felad.</t>
  </si>
  <si>
    <t>Háziorvosi alapellátás</t>
  </si>
  <si>
    <t>Család- és nővédelmi egészségügyi gondozás</t>
  </si>
  <si>
    <t>Gyermekvédelmi pénzbeli és természetbeni ellátás</t>
  </si>
  <si>
    <t>Egyéb szociális pénzbeli ellátások, támog</t>
  </si>
  <si>
    <t>Bölcsődei ellátás</t>
  </si>
  <si>
    <t>Hosszabb időtartalmú közfoglalkoztatás</t>
  </si>
  <si>
    <t>Könyvtári szolgáltatások</t>
  </si>
  <si>
    <t>Közművelődés - közösségi és társadalmi részvétel fejlesztése</t>
  </si>
  <si>
    <t>Köztemető fenntartás és működtetés</t>
  </si>
  <si>
    <t>Hozzájárulás az Ajkai Közös Önkormányzati Hivatal működéséhez</t>
  </si>
  <si>
    <t>87.</t>
  </si>
  <si>
    <t>EJHA Egyesület támogatása</t>
  </si>
  <si>
    <t>Polgárőrség támogatása</t>
  </si>
  <si>
    <t>Háztartásoknak</t>
  </si>
  <si>
    <t>Működési célú kölcsön ÁH-n kívülre</t>
  </si>
  <si>
    <t>Működési kiadások összesen</t>
  </si>
  <si>
    <t>Beruházások</t>
  </si>
  <si>
    <t>Felújítások</t>
  </si>
  <si>
    <t>Felhalmozási célú támogatásértékű kiadás - államháztartáson belülre</t>
  </si>
  <si>
    <t>Felhalmozási célú pénzeszköz átadás - államháztartáson kívülre</t>
  </si>
  <si>
    <t>Működési tartalékok</t>
  </si>
  <si>
    <t>Adott kölcsön felhalmozási célra:</t>
  </si>
  <si>
    <t xml:space="preserve"> - első lakáshoz jutók támogatása</t>
  </si>
  <si>
    <t>Pénzügyi befektetések</t>
  </si>
  <si>
    <t>Felhalmozási  kiadások  összesen</t>
  </si>
  <si>
    <t>Működési és felhalmozási kiadások összesen:</t>
  </si>
  <si>
    <t>Felhalmozási feladatok megnevezése</t>
  </si>
  <si>
    <t>BERUHÁZÁSOK</t>
  </si>
  <si>
    <t>E. Vízellátás, szennyvíz gyűjtése, kezelése, hulladékgazdálkodás, szennyeződésmentesítés</t>
  </si>
  <si>
    <t>H. Szállítás, raktározás</t>
  </si>
  <si>
    <t xml:space="preserve">L. Ingatlanügyek </t>
  </si>
  <si>
    <t>M. Szakmai, tudományos, műszaki tevékenység</t>
  </si>
  <si>
    <t>N. Adminisztratív és szolgáltatás támogató tevékenység</t>
  </si>
  <si>
    <t>O. Közigazgatás, védelem</t>
  </si>
  <si>
    <t>P. Oktatás</t>
  </si>
  <si>
    <t>Q. Humán-egészségügyi, szociális ellátás</t>
  </si>
  <si>
    <t>R. Művészet, szórakoztatás</t>
  </si>
  <si>
    <t>S. Egyéb szolgáltatás</t>
  </si>
  <si>
    <t>BERUHÁZÁSI KIADÁSOK ÖSSZESEN:</t>
  </si>
  <si>
    <t>FELÚJÍTÁSOK</t>
  </si>
  <si>
    <t>FELÚJÍTÁSI KIADÁSOK ÖSSZESEN:</t>
  </si>
  <si>
    <t>TÁMOGATÁSÉRTÉKŰ FELHALMOZÁSI KIADÁS</t>
  </si>
  <si>
    <t>Beruházásokhoz:</t>
  </si>
  <si>
    <t>TÁMOGATÁSÉRTÉKŰ FELHALMOZÁSI KIADÁSOK ÖSSZESEN:</t>
  </si>
  <si>
    <t>FELHALMOZÁSI PÉNZESZKÖZ ÁTADÁS ÁLLAMHÁZTARTÁSON KÍVÜLRE</t>
  </si>
  <si>
    <t>Felújításokhoz:</t>
  </si>
  <si>
    <t>FELHALM. PÉNZESZKÖZ ÁTADÁS ÁLLAMHÁZTARTÁSON KÍVÜLRE ÖSSZESEN:</t>
  </si>
  <si>
    <t>ADOTT KÖLCSÖNÖK FELHALMOZÁSI CÉLRA</t>
  </si>
  <si>
    <t>Lakásépítés, vásárlás helyi támogatása</t>
  </si>
  <si>
    <t>ADOTT KÖLCSÖNÖK ÖSSZESEN:</t>
  </si>
  <si>
    <t>PÉNZÜGYI BEFEKTETÉSEK</t>
  </si>
  <si>
    <t>PÉNZÜGYI BEFEKTETÉSEK ÖSSZESEN:</t>
  </si>
  <si>
    <t xml:space="preserve">Megnevezés </t>
  </si>
  <si>
    <t>I. MŰKÖDÉSI TARTALÉKOK:</t>
  </si>
  <si>
    <t>1. Általános tartalék</t>
  </si>
  <si>
    <t>2. Céltartalék</t>
  </si>
  <si>
    <t>MŰKÖDÉSI TARTALÉK ÖSSZESEN:</t>
  </si>
  <si>
    <t>II. FELHALMOZÁSI TARTALÉK:</t>
  </si>
  <si>
    <t>FELHALMOZÁSI TARTALÉK ÖSSZESEN:</t>
  </si>
  <si>
    <t>TARTALÉKOK MINDÖSSZESEN:</t>
  </si>
  <si>
    <t>Címnév</t>
  </si>
  <si>
    <t>Teljes munkaidős</t>
  </si>
  <si>
    <t>Részmunkaidős</t>
  </si>
  <si>
    <t>Közfoglal-koztatottak létszáma</t>
  </si>
  <si>
    <t>Ebből</t>
  </si>
  <si>
    <t>Szakmai tevékenységet ellátók eredeti létszám kerete</t>
  </si>
  <si>
    <t>Üzemeltetéshez kapcsolódó eredeti létszámkeret</t>
  </si>
  <si>
    <t>G</t>
  </si>
  <si>
    <t>H</t>
  </si>
  <si>
    <t>Hársfa Óvoda</t>
  </si>
  <si>
    <t>Mindösszesen</t>
  </si>
  <si>
    <t>ingyenes</t>
  </si>
  <si>
    <t>e/ft</t>
  </si>
  <si>
    <t>Mindösszesen:</t>
  </si>
  <si>
    <t>Bevétel megnevezése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</si>
  <si>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</si>
  <si>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</si>
  <si>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</si>
  <si>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</si>
  <si>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</si>
  <si>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</si>
  <si>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</si>
  <si>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</si>
  <si>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</si>
  <si>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</si>
  <si>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</si>
  <si>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</si>
  <si>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</si>
  <si>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</t>
  </si>
  <si>
    <t>J</t>
  </si>
  <si>
    <t>K</t>
  </si>
  <si>
    <t>L</t>
  </si>
  <si>
    <t>M</t>
  </si>
  <si>
    <t>N</t>
  </si>
  <si>
    <t>Nyitó pénzkészlet</t>
  </si>
  <si>
    <t>Polgármesteri Hivatal összesen</t>
  </si>
  <si>
    <t>OEP támogatás</t>
  </si>
  <si>
    <t>Kiadás megnevezése</t>
  </si>
  <si>
    <t>Munkaadókat terhelő járulékok</t>
  </si>
  <si>
    <t>Felújítás ÁFA-val</t>
  </si>
  <si>
    <t>Beruházás ÁFA-val</t>
  </si>
  <si>
    <t>Felh. célú céltartalék</t>
  </si>
  <si>
    <t>Értékpapír vásárlás</t>
  </si>
  <si>
    <t>Intézményfinanszírozás</t>
  </si>
  <si>
    <t>Felhalmozási tartalék</t>
  </si>
  <si>
    <t xml:space="preserve">Intézmények kiadásai </t>
  </si>
  <si>
    <t>Közvetett támogatás jogcíme</t>
  </si>
  <si>
    <t>Adómentesség</t>
  </si>
  <si>
    <t>Adókedvezmény</t>
  </si>
  <si>
    <t>Egyéb</t>
  </si>
  <si>
    <t>Összesen</t>
  </si>
  <si>
    <t>jogsz. hivatk.</t>
  </si>
  <si>
    <t>mérték %</t>
  </si>
  <si>
    <t>összeg       e Ft</t>
  </si>
  <si>
    <t xml:space="preserve">         - adómentesség a rendelet alapján</t>
  </si>
  <si>
    <t>1991. évi LXXXII. tv. 5. §</t>
  </si>
  <si>
    <t xml:space="preserve">         - adókedvezmény</t>
  </si>
  <si>
    <t>1991. évi LXXXII. tv. 8. §</t>
  </si>
  <si>
    <t xml:space="preserve">        -szakm. tanuló</t>
  </si>
  <si>
    <t xml:space="preserve">        -csökk. munkaképesség</t>
  </si>
  <si>
    <t xml:space="preserve">    -Foglalkoztatás növeléséhez kapcsolódó adóalap mentesség</t>
  </si>
  <si>
    <t xml:space="preserve">Htv. 39/D § </t>
  </si>
  <si>
    <t xml:space="preserve">        - 500 eFt alatti</t>
  </si>
  <si>
    <t>Ipa.rend. 3. § .(1)</t>
  </si>
  <si>
    <t xml:space="preserve">        - TÁSA-t nem fiz.közszolg.szervezet</t>
  </si>
  <si>
    <t>Htv. 3. § (2) bek.</t>
  </si>
  <si>
    <t xml:space="preserve">        -adómentesség a rendelet alapján</t>
  </si>
  <si>
    <t>14/2007. (XII.21.)</t>
  </si>
  <si>
    <t xml:space="preserve">        -méltányosság</t>
  </si>
  <si>
    <t>Art. 134. §. (1); (3)</t>
  </si>
  <si>
    <t>1990. évi C. tv. 13. §</t>
  </si>
  <si>
    <t>Htv.19. §,                            24/2007. (V.25.) r. 4.§</t>
  </si>
  <si>
    <t>Napközi és iskolai étkeztetés kedvezménye</t>
  </si>
  <si>
    <t>1997. évi XXXI. tv. 148 §. (5)-(6.)</t>
  </si>
  <si>
    <t>Óvodai térítési díj</t>
  </si>
  <si>
    <t>Bölcsödei térítési díj</t>
  </si>
  <si>
    <t>Nappali szociális ellátás</t>
  </si>
  <si>
    <t>1993. évi III. tv. 117. §. (2.), 32/2003. (XI. 11.) rendelet 37. §.</t>
  </si>
  <si>
    <t>0 - 80%</t>
  </si>
  <si>
    <t>Közterület használat</t>
  </si>
  <si>
    <t>Ssz.</t>
  </si>
  <si>
    <t>Kötelezettség jogcíme</t>
  </si>
  <si>
    <t>Köt. váll. éve</t>
  </si>
  <si>
    <t>Működési célonként</t>
  </si>
  <si>
    <t>Fejlesztési célonként</t>
  </si>
  <si>
    <t>Ö s s z e s e n :</t>
  </si>
  <si>
    <t>.</t>
  </si>
  <si>
    <t>Tárgyév</t>
  </si>
  <si>
    <t>Saját bevétel és adósságot keletkeztető ügyletből eredő fizetési kötelezettség a tárgyévet követő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</si>
  <si>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</si>
  <si>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</si>
  <si>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</si>
  <si>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</si>
  <si>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 származó bevétel</t>
  </si>
  <si>
    <t>Kezességvállalással kapcsolatos megtérülés</t>
  </si>
  <si>
    <t>Saját bevételek</t>
  </si>
  <si>
    <t>Saját bevételek 50 %-a</t>
  </si>
  <si>
    <t>Előző év(ek)ben keletkezett tárgyévet terhelő fizetési kötelezettség</t>
  </si>
  <si>
    <t>Felvett, átvállalt hitel és annak tőketartozása, likvid hitel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</si>
  <si>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</si>
  <si>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</si>
  <si>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</si>
  <si>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</si>
  <si>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</si>
  <si>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</si>
  <si>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ill. keletkező, tárgyévet terhelő fizetési kötelezettség</t>
  </si>
  <si>
    <t>Felvett, átvállalt hitel és annak tőketartozása</t>
  </si>
  <si>
    <t>Fizetési kötelezettség összesen</t>
  </si>
  <si>
    <t>Fizetési kötelezettséggel csökkentett saját bevétel</t>
  </si>
  <si>
    <t>Halimba község Önkormányzat kezességvállalása, tőke ütemezett törlesztése eFt-ban</t>
  </si>
  <si>
    <t>Hitelfelvétel jogcíme beruházási célonként</t>
  </si>
  <si>
    <t>Hitelt nyújtó pénzintézet</t>
  </si>
  <si>
    <t xml:space="preserve">Adósságállomány </t>
  </si>
  <si>
    <t>Futamidő</t>
  </si>
  <si>
    <t>Felhalmozási hitelállomány összesen</t>
  </si>
  <si>
    <t>Várható kamata összesen</t>
  </si>
  <si>
    <t>011130</t>
  </si>
  <si>
    <t>013320</t>
  </si>
  <si>
    <t>013350</t>
  </si>
  <si>
    <t>091110</t>
  </si>
  <si>
    <t>091140</t>
  </si>
  <si>
    <t>041233</t>
  </si>
  <si>
    <t>042180</t>
  </si>
  <si>
    <t>045160</t>
  </si>
  <si>
    <t>052080</t>
  </si>
  <si>
    <t>Szennyvízcsatorna építése, fenntartása, üzemletetése</t>
  </si>
  <si>
    <t>064010</t>
  </si>
  <si>
    <t>066010</t>
  </si>
  <si>
    <t>066020</t>
  </si>
  <si>
    <t>072111</t>
  </si>
  <si>
    <t>072112</t>
  </si>
  <si>
    <t>Háziorvosi ügyeleti ellátás</t>
  </si>
  <si>
    <t>072311</t>
  </si>
  <si>
    <t>Fogorvosi alapellátás</t>
  </si>
  <si>
    <t>074031</t>
  </si>
  <si>
    <t>082044</t>
  </si>
  <si>
    <t>082091</t>
  </si>
  <si>
    <t>Gyermekétkeztetés a köznevelésben</t>
  </si>
  <si>
    <t>Szabad kapacitás terhére végzett tev.</t>
  </si>
  <si>
    <t xml:space="preserve">Dél Bakony Kulturális Egyesület </t>
  </si>
  <si>
    <t>Hiteltörlesztés és kamata</t>
  </si>
  <si>
    <t>Hiteltörlesztés kamata</t>
  </si>
  <si>
    <t>096015</t>
  </si>
  <si>
    <t>096025</t>
  </si>
  <si>
    <t>Környezetvédelmi alap</t>
  </si>
  <si>
    <t>2018.          évben</t>
  </si>
  <si>
    <t>Hozzájárulás Ajka Családsegítő Központ</t>
  </si>
  <si>
    <t>Költségvetési maradvány</t>
  </si>
  <si>
    <t>Céltartalék-működési</t>
  </si>
  <si>
    <t>Céltartalék-felhalmozási</t>
  </si>
  <si>
    <t>Kötelező feladatok</t>
  </si>
  <si>
    <t>Önként vállalt feladatok</t>
  </si>
  <si>
    <t>Állami feladatok</t>
  </si>
  <si>
    <t>2019.          évben</t>
  </si>
  <si>
    <t>2019. év.</t>
  </si>
  <si>
    <t>Ellátottak pénzbeli juttatásai</t>
  </si>
  <si>
    <t>Egyéb működési célú kiadások</t>
  </si>
  <si>
    <t>Felújítás-áfával</t>
  </si>
  <si>
    <t>Egyéb felhalmozási célú kiadások</t>
  </si>
  <si>
    <t>Tartalék - felhalmozási célra</t>
  </si>
  <si>
    <t>Finanszírozási kiadások - belföldi</t>
  </si>
  <si>
    <t>Finanszírozási kiadások - külföldi</t>
  </si>
  <si>
    <t>Eszközhasználati díj elkülönítése</t>
  </si>
  <si>
    <t>Működési célú támogatások ÁH-n belülről</t>
  </si>
  <si>
    <t>Felhalmozási célú támogatások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</si>
  <si>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</si>
  <si>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</si>
  <si>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</si>
  <si>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</si>
  <si>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 - belföldi</t>
  </si>
  <si>
    <t>Finanszírozási bevételek - külföldi</t>
  </si>
  <si>
    <t>IV. Finanszírozási kiadások (6.1+6.2)</t>
  </si>
  <si>
    <t>Munkaadói járulékok és szociális hozzájárulási adó</t>
  </si>
  <si>
    <t>Dologi  kiadások</t>
  </si>
  <si>
    <t>Egyéb felhalmozási célú kiadások ÁH-n belülre</t>
  </si>
  <si>
    <t>Egyéb felhalmozási célú kiadások ÁH-n kívülre</t>
  </si>
  <si>
    <t>II. Felhalmozási költségvetési kiadások (2.1+…+2.4)</t>
  </si>
  <si>
    <t>Általános tartalék-működési</t>
  </si>
  <si>
    <t>Általános tartalék-felhalmozási</t>
  </si>
  <si>
    <t>III. Tartalékok (3.+3.2+3.4)</t>
  </si>
  <si>
    <t>Egyéb működési célú kiadások ÁH-n belülre</t>
  </si>
  <si>
    <t>Egyéb működési célú kiadások ÁH-n kívülre</t>
  </si>
  <si>
    <t>I. Működési költségvetési kiadások (1.1+…+1.6)</t>
  </si>
  <si>
    <t>B1</t>
  </si>
  <si>
    <t>Rovat-rend</t>
  </si>
  <si>
    <t>B2</t>
  </si>
  <si>
    <t>B3</t>
  </si>
  <si>
    <t>B4</t>
  </si>
  <si>
    <t>B5</t>
  </si>
  <si>
    <t>B6</t>
  </si>
  <si>
    <t xml:space="preserve">Működési bevétel felhalm. célra </t>
  </si>
  <si>
    <t>B7</t>
  </si>
  <si>
    <t>B8</t>
  </si>
  <si>
    <t>B81</t>
  </si>
  <si>
    <t>B813</t>
  </si>
  <si>
    <t>B82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</si>
  <si>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</si>
  <si>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</si>
  <si>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</si>
  <si>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</si>
  <si>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</si>
  <si>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</si>
  <si>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</si>
  <si>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</si>
  <si>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</si>
  <si>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K91</t>
  </si>
  <si>
    <t>K92</t>
  </si>
  <si>
    <t>K9</t>
  </si>
  <si>
    <t>B12-16</t>
  </si>
  <si>
    <t>I/1. Önkormányzatok működési támogatásai</t>
  </si>
  <si>
    <t>I/2. Egyéb működési célú támogatások</t>
  </si>
  <si>
    <t>K501-506</t>
  </si>
  <si>
    <t>K81-84</t>
  </si>
  <si>
    <t>K85-88</t>
  </si>
  <si>
    <t>II/1. Felhalmozási célú önkormányzati támogatások</t>
  </si>
  <si>
    <t>II/2. Egyéb felhalmozási támogatások</t>
  </si>
  <si>
    <t>B21</t>
  </si>
  <si>
    <t>B22-25</t>
  </si>
  <si>
    <t>I. Működési célú támogatások ÁH-n belülről (1.1+1.2.)</t>
  </si>
  <si>
    <t>II. Felhalmozási célú támogatások ÁH-n belülről (2.1+2.2.)</t>
  </si>
  <si>
    <t>B31</t>
  </si>
  <si>
    <t>Jövedelemadók</t>
  </si>
  <si>
    <t>Termékek és szolgáltatások adói</t>
  </si>
  <si>
    <t>B36</t>
  </si>
  <si>
    <t>III. Közhatalmi bevételek (3.1+3.2.)</t>
  </si>
  <si>
    <t xml:space="preserve">IV. Működési bevételek </t>
  </si>
  <si>
    <t>V. Felhalmozási bevételek</t>
  </si>
  <si>
    <t>Működési célú átvett pénzeszközök ÁH-n kívülről</t>
  </si>
  <si>
    <t>Egyéb működési célú átvett pénzeszközök</t>
  </si>
  <si>
    <t>B61-64</t>
  </si>
  <si>
    <t>B65</t>
  </si>
  <si>
    <t>B71-74</t>
  </si>
  <si>
    <t>B75</t>
  </si>
  <si>
    <t>VI. Működési célú átvett pénzeszközök (6.1.+6.2.)</t>
  </si>
  <si>
    <t>VIII. Finanszírozási bevételek (8.1+8.2)</t>
  </si>
  <si>
    <t>BEVÉTELI ELŐIRÁNYZAT ÖSSZESEN (1+…+8)</t>
  </si>
  <si>
    <t>Belföldi finanszírozás bevételei</t>
  </si>
  <si>
    <t>Külföldi finanszírozás bevételei</t>
  </si>
  <si>
    <t>B32</t>
  </si>
  <si>
    <t>B33</t>
  </si>
  <si>
    <t>B34</t>
  </si>
  <si>
    <t>B35</t>
  </si>
  <si>
    <t>3.5.</t>
  </si>
  <si>
    <t>3.6.</t>
  </si>
  <si>
    <t>Szociális hozzájárulási adó és járulékok</t>
  </si>
  <si>
    <t>Bérhez és foglalkozatáshoz kapcsolódó adók</t>
  </si>
  <si>
    <t>Vagyoni típusú adók</t>
  </si>
  <si>
    <t>I. Működési célú támogatások ÁH-n belülről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</si>
  <si>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</si>
  <si>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</si>
  <si>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</si>
  <si>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</si>
  <si>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</si>
  <si>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</si>
  <si>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</si>
  <si>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</si>
  <si>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B113</t>
  </si>
  <si>
    <t>B114</t>
  </si>
  <si>
    <t>B115</t>
  </si>
  <si>
    <t>B116</t>
  </si>
  <si>
    <t>B12</t>
  </si>
  <si>
    <t>Elvonások és befizetések bevételei</t>
  </si>
  <si>
    <t>B13</t>
  </si>
  <si>
    <t>Garancia és kezességvállalásból származó megtérülések</t>
  </si>
  <si>
    <t>B14</t>
  </si>
  <si>
    <t>Visszatérítendő támogatások, kölcsönök visszatérülései</t>
  </si>
  <si>
    <t>B15</t>
  </si>
  <si>
    <t>Visszatérítendő támogatások, kölcsönök igénybevétele</t>
  </si>
  <si>
    <t>Egyéb működési célú támogatások bevételei</t>
  </si>
  <si>
    <t>B16</t>
  </si>
  <si>
    <t>Társadalombiztosítás pénzügyi alapjai /Védőnő/</t>
  </si>
  <si>
    <t>Elkülönített állami pénzalapok /Közfoglalkoztatás/</t>
  </si>
  <si>
    <t>Helyi Önkormányzatok és költségvetési szerveik /Szőc gyermekétkezetés/</t>
  </si>
  <si>
    <t>Egyéb fejezeti kezelésű előirányzatok /MVH területalapú támogatás/</t>
  </si>
  <si>
    <t>II. Felhalmozási célú támogatások ÁH-n belülről</t>
  </si>
  <si>
    <t>B22</t>
  </si>
  <si>
    <t>B23</t>
  </si>
  <si>
    <t>B24</t>
  </si>
  <si>
    <t>B25</t>
  </si>
  <si>
    <t>Egyéb felhalmozási célú támogatások bevételei</t>
  </si>
  <si>
    <t>III. Közhatalmi bevételek</t>
  </si>
  <si>
    <t>Talajterhelési díj</t>
  </si>
  <si>
    <r>
      <t xml:space="preserve">Egyéb közhatalmi bevételek </t>
    </r>
    <r>
      <rPr>
        <sz val="10"/>
        <rFont val="Times New Roman CE"/>
        <charset val="238"/>
      </rPr>
      <t>/késedelmi pótlék/</t>
    </r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</si>
  <si>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</si>
  <si>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</si>
  <si>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</si>
  <si>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</si>
  <si>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</si>
  <si>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</si>
  <si>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</si>
  <si>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</si>
  <si>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</si>
  <si>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</si>
  <si>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</si>
  <si>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</si>
  <si>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</si>
  <si>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</si>
  <si>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</si>
  <si>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</si>
  <si>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</si>
  <si>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</si>
  <si>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</si>
  <si>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pénzügyi műveletek bevételei</t>
  </si>
  <si>
    <t>Biztosító által fizetett kártérítés</t>
  </si>
  <si>
    <t>Egyéb működési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</si>
  <si>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</si>
  <si>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</si>
  <si>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</si>
  <si>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</si>
  <si>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</si>
  <si>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</si>
  <si>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</si>
  <si>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</si>
  <si>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</si>
  <si>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</si>
  <si>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VI. Működési célú átvett pénzeszközök </t>
  </si>
  <si>
    <t>Egyéb működési célú pénzeszközök</t>
  </si>
  <si>
    <t>B61</t>
  </si>
  <si>
    <t>B62</t>
  </si>
  <si>
    <t>B63</t>
  </si>
  <si>
    <t>Visszatérítendő támogatások, kölcsönök visszatérülései EU</t>
  </si>
  <si>
    <t>Visszatérítendő támogatások, kölcsönök visszatérülései kormányoktól, nemzetközi szerv.</t>
  </si>
  <si>
    <t>B64</t>
  </si>
  <si>
    <t>B71</t>
  </si>
  <si>
    <t>B72</t>
  </si>
  <si>
    <t>B73</t>
  </si>
  <si>
    <t>B74</t>
  </si>
  <si>
    <t>VIII. Finanszírozási bevételek</t>
  </si>
  <si>
    <t>B811</t>
  </si>
  <si>
    <t>B812</t>
  </si>
  <si>
    <t>B814</t>
  </si>
  <si>
    <t>B815</t>
  </si>
  <si>
    <t>B816</t>
  </si>
  <si>
    <t>B817</t>
  </si>
  <si>
    <t>B818</t>
  </si>
  <si>
    <t>Hitel-, kölcsönfelvétel pénzügyi vállalkozástól</t>
  </si>
  <si>
    <t>Belföldi értékpapírok bevételei</t>
  </si>
  <si>
    <t>Maradvány igénybevétele</t>
  </si>
  <si>
    <t>Államháztartáson belüli megelőlegezések</t>
  </si>
  <si>
    <t>Központi, irányítószervi támogatás</t>
  </si>
  <si>
    <t>Lekötött bankbetétek megszüntetése</t>
  </si>
  <si>
    <t>Államháztartáson belüli megelőlegezések törlesztése</t>
  </si>
  <si>
    <t xml:space="preserve">Központi költségvetés sajátos finanszírozási bevételei </t>
  </si>
  <si>
    <t>B819</t>
  </si>
  <si>
    <t>Tulajdonosi kölcsönök bevételei</t>
  </si>
  <si>
    <t xml:space="preserve">Hitelek, kölcsönök felvétele külföldi pénzintézetektől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</si>
  <si>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</si>
  <si>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</si>
  <si>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</si>
  <si>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</si>
  <si>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>B821</t>
  </si>
  <si>
    <t>B822</t>
  </si>
  <si>
    <t>B823</t>
  </si>
  <si>
    <t>B824</t>
  </si>
  <si>
    <t>B825</t>
  </si>
  <si>
    <t>Visszatérítendő támogatások, kölcsönök visszatérülései /Háztartásoknak/</t>
  </si>
  <si>
    <t>Visszatérítendő támogatások, kölcsönök visszatérülései /Érdekeltségi hozzájárulás/</t>
  </si>
  <si>
    <t>VII. Felhalmozási célú átvett pénzeszközök (7.1+7.2.)</t>
  </si>
  <si>
    <t>VII. Felhalmozási célú átvett pénzeszközök</t>
  </si>
  <si>
    <t>Felhalmozási célú átvett pénzeszközök ÁH-n kívülről</t>
  </si>
  <si>
    <t>Egyéb felhalmozási célú átvett pénzeszközök</t>
  </si>
  <si>
    <t>Egyéb felhalmozási célú pénzeszközök</t>
  </si>
  <si>
    <t>Központi, irányítószervi támogatás működési</t>
  </si>
  <si>
    <t>Központi, irányítószervi támogatás felhalmozási</t>
  </si>
  <si>
    <t>Központi, irányítószervi támogatás működési célra</t>
  </si>
  <si>
    <t>Központi, irányítószervi támogatás felhalmozási célra</t>
  </si>
  <si>
    <t>Egyéb működési célú kiadások civil szervezeteknek</t>
  </si>
  <si>
    <t>Balaton-felvidéki Vízitársulat</t>
  </si>
  <si>
    <t>TÖOSZ tagdíj</t>
  </si>
  <si>
    <t>Éltető-Balaton felvidékért Egyesület</t>
  </si>
  <si>
    <t>Közfolgalkoztatás</t>
  </si>
  <si>
    <t>Kormány-zati funkciók</t>
  </si>
  <si>
    <t>I.1.b Település-üzemeltetéshez kapcsolódó feladatellátás támogatása</t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</si>
  <si>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</si>
  <si>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</si>
  <si>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</si>
  <si>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</si>
  <si>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Üdülőhelyi feladatok támogatása</t>
  </si>
  <si>
    <t>Üdülőhelyi feladatok támogatása - beszámítás után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</si>
  <si>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</si>
  <si>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</si>
  <si>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</si>
  <si>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III.5. Gyermekétkeztetés támogatása</t>
  </si>
  <si>
    <t>A települési önkormányzatok kulturális feladatainak támogatása</t>
  </si>
  <si>
    <t>Önkormányzatok működési támogatásai</t>
  </si>
  <si>
    <t>Egyéb működési célú támogatások</t>
  </si>
  <si>
    <t>Felhalmozási célú önkormányzati támog.</t>
  </si>
  <si>
    <t>Egyéb felhalmozási támogatások</t>
  </si>
  <si>
    <t>Műk. célú átvett pénzezsk. ÁH-n kívülről</t>
  </si>
  <si>
    <t>Egyéb működési célú átvett pénzeszk.</t>
  </si>
  <si>
    <t>Falhalm.c. átvett pénzeszk. ÁH-n kívülről</t>
  </si>
  <si>
    <t>Egyéb felh. célú átvett pénzeszközök</t>
  </si>
  <si>
    <t>Egyéb működési c. kiadások ÁH-n belülre</t>
  </si>
  <si>
    <t>Egyéb működési c. kiadások ÁH-n kívülre</t>
  </si>
  <si>
    <t>Egyéb felhalm. c. kiadások ÁH-n belülre</t>
  </si>
  <si>
    <t>Egyéb felhalm. c. kiadások ÁH-n kívülre</t>
  </si>
  <si>
    <t>Működési tartalék</t>
  </si>
  <si>
    <t>Finanszírozási kiadások</t>
  </si>
  <si>
    <t>4.1.</t>
  </si>
  <si>
    <t>4.2.</t>
  </si>
  <si>
    <t>K513</t>
  </si>
  <si>
    <t>K507-512</t>
  </si>
  <si>
    <t>Adagok</t>
  </si>
  <si>
    <t>Norma</t>
  </si>
  <si>
    <t>Összeg</t>
  </si>
  <si>
    <t>%</t>
  </si>
  <si>
    <t>Személyi</t>
  </si>
  <si>
    <t>Járulékok</t>
  </si>
  <si>
    <t>Dologi</t>
  </si>
  <si>
    <t>Élelmiszer</t>
  </si>
  <si>
    <t xml:space="preserve">Összes </t>
  </si>
  <si>
    <t>teljes</t>
  </si>
  <si>
    <t>tér.díj</t>
  </si>
  <si>
    <t>e/Ft</t>
  </si>
  <si>
    <t>juttatások</t>
  </si>
  <si>
    <t>kiadás</t>
  </si>
  <si>
    <t>Konyha költségek</t>
  </si>
  <si>
    <t>áfa nélk.</t>
  </si>
  <si>
    <t>Óvoda bölcsőde</t>
  </si>
  <si>
    <t>Óvoda 3*-i étkezés</t>
  </si>
  <si>
    <t>Iskolai étk. 1*-i</t>
  </si>
  <si>
    <t>szünidei étkeztetés</t>
  </si>
  <si>
    <t xml:space="preserve"> </t>
  </si>
  <si>
    <t>Iskolai étkezés 3*-i</t>
  </si>
  <si>
    <t>vendég</t>
  </si>
  <si>
    <t xml:space="preserve">  </t>
  </si>
  <si>
    <t>Műk.napok</t>
  </si>
  <si>
    <t>50%-os</t>
  </si>
  <si>
    <t>teljes ár</t>
  </si>
  <si>
    <t>Bölcsőde</t>
  </si>
  <si>
    <t>Óvoda</t>
  </si>
  <si>
    <t>Iskola 1*</t>
  </si>
  <si>
    <t>Iskola 3*</t>
  </si>
  <si>
    <t>Mindossz.</t>
  </si>
  <si>
    <t>szünidei étk.</t>
  </si>
  <si>
    <t>2017. évi eredeti előirányzat</t>
  </si>
  <si>
    <t>Áfa</t>
  </si>
  <si>
    <t>Össz kiadás:</t>
  </si>
  <si>
    <t>Támogatás: -</t>
  </si>
  <si>
    <t>Saját kiadás:</t>
  </si>
  <si>
    <t>Térítési díj:</t>
  </si>
  <si>
    <t>1 főre jutó:</t>
  </si>
  <si>
    <t>2020.          évben</t>
  </si>
  <si>
    <t>2020. év.</t>
  </si>
  <si>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</si>
  <si>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</si>
  <si>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</si>
  <si>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</si>
  <si>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</si>
  <si>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</si>
  <si>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</si>
  <si>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</si>
  <si>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</si>
  <si>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</si>
  <si>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</si>
  <si>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</si>
  <si>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</si>
  <si>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</si>
  <si>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</si>
  <si>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</si>
  <si>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</si>
  <si>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</si>
  <si>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</si>
  <si>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</si>
  <si>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</si>
  <si>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</si>
  <si>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</si>
  <si>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</si>
  <si>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</si>
  <si>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</si>
  <si>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</si>
  <si>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</si>
  <si>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</si>
  <si>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</si>
  <si>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</si>
  <si>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</si>
  <si>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</si>
  <si>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</si>
  <si>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</si>
  <si>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</si>
  <si>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</si>
  <si>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</si>
  <si>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</si>
  <si>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</si>
  <si>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</si>
  <si>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</si>
  <si>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</si>
  <si>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</si>
  <si>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</si>
  <si>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</si>
  <si>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</si>
  <si>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fő</t>
  </si>
  <si>
    <t>I.1.c - V.</t>
  </si>
  <si>
    <t>I.1.d</t>
  </si>
  <si>
    <t>külterületi lakos</t>
  </si>
  <si>
    <t>I.1.d - V.</t>
  </si>
  <si>
    <t>I.1.e</t>
  </si>
  <si>
    <t xml:space="preserve">idegenforgalmi adóforint </t>
  </si>
  <si>
    <t>I.1.e - V.</t>
  </si>
  <si>
    <t>V. Info</t>
  </si>
  <si>
    <t>V. I.1. kiegészítés</t>
  </si>
  <si>
    <t>I.1. jogcímekhez kapcsolódó kiegészítés</t>
  </si>
  <si>
    <t>I.1. - V.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</si>
  <si>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</si>
  <si>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</si>
  <si>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</si>
  <si>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</si>
  <si>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</si>
  <si>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</si>
  <si>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</si>
  <si>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</si>
  <si>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</si>
  <si>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</si>
  <si>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</si>
  <si>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</si>
  <si>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 xml:space="preserve">I. 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</si>
  <si>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</si>
  <si>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</si>
  <si>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</si>
  <si>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</si>
  <si>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</si>
  <si>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</si>
  <si>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</si>
  <si>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</si>
  <si>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</si>
  <si>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</si>
  <si>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</si>
  <si>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</si>
  <si>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</si>
  <si>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</si>
  <si>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</si>
  <si>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II.1. (4) 2</t>
  </si>
  <si>
    <t>óvodapedagógusok elismert létszáma (pótlólagos összeg)</t>
  </si>
  <si>
    <t>II.1. (5) 2</t>
  </si>
  <si>
    <t>pedagógus szakképzettséggel rendelkező, óvodapedagógusok nevelő munkáját közvetlenül segítők pótlólagos támogatása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</si>
  <si>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</si>
  <si>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</si>
  <si>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</si>
  <si>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</si>
  <si>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 xml:space="preserve">II.1. (14) 2 </t>
  </si>
  <si>
    <t>43</t>
  </si>
  <si>
    <t xml:space="preserve">II.1. (15) 2 </t>
  </si>
  <si>
    <t>44</t>
  </si>
  <si>
    <t>II.2. (1) 1</t>
  </si>
  <si>
    <t>Óvoda napi nyitvatartási ideje eléri a nyolc órát</t>
  </si>
  <si>
    <t>45</t>
  </si>
  <si>
    <t>II.2. (8) 1</t>
  </si>
  <si>
    <t>Óvoda napi nyitvatartási ideje nem éri el a nyolc órát, de eléri a hat órát</t>
  </si>
  <si>
    <t>46</t>
  </si>
  <si>
    <t>II.2. (1) 2</t>
  </si>
  <si>
    <t>47</t>
  </si>
  <si>
    <t>II.2. (6) 2</t>
  </si>
  <si>
    <t xml:space="preserve">II.3. Társulás által fenntartott óvodákba bejáró gyermekek utaztatásának támogatása </t>
  </si>
  <si>
    <t>48</t>
  </si>
  <si>
    <t>II.3. 1</t>
  </si>
  <si>
    <t xml:space="preserve">8 hónap </t>
  </si>
  <si>
    <t>49</t>
  </si>
  <si>
    <t>II.3. 2</t>
  </si>
  <si>
    <t>4 hónap</t>
  </si>
  <si>
    <t>II.4. Kiegészítő támogatás az óvodapedagógusok minősítéséből adódó többletkiadásokhoz</t>
  </si>
  <si>
    <t>50</t>
  </si>
  <si>
    <t>II.4.a (1)</t>
  </si>
  <si>
    <t>Alapfokozatú végzettségű pedagógus II. kategóriába sorolt óvodapedagógusok kiegészítő támogatása, akik a minősítést 2015. december 31-éig szerezték meg</t>
  </si>
  <si>
    <t>51</t>
  </si>
  <si>
    <t>II.4.b (1)</t>
  </si>
  <si>
    <t>Alapfokozatú végzettségű pedagógus II. kategóriába sorolt óvodapedagógusok kiegészítő támogatása, akik a minősítést 2016. évben szerezték meg</t>
  </si>
  <si>
    <t>52</t>
  </si>
  <si>
    <t>II.4.a (2)</t>
  </si>
  <si>
    <t>Alapfokozatú végzettségű mesterpedagógus kategóriába sorolt óvodapedagógusok kiegészítő támogatása, akik a minősítést 2015. december 31-éig szerezték meg</t>
  </si>
  <si>
    <t>53</t>
  </si>
  <si>
    <t>II.4.b (2)</t>
  </si>
  <si>
    <t>Alapfokozatú végzettségű mesterpedagógus kategóriába sorolt óvodapedagógusok kiegészítő támogatása, akik a minősítést 2016. évben szerezték meg</t>
  </si>
  <si>
    <t>54</t>
  </si>
  <si>
    <t>II.4.a (3)</t>
  </si>
  <si>
    <t>Mesterfokozatú végzettségű pedagógus II. kategóriába sorolt óvodapedagógusok kiegészítő támogatása, akik a minősítést 2015. december 31-éig szerezték meg</t>
  </si>
  <si>
    <t>55</t>
  </si>
  <si>
    <t>II.4.b (3)</t>
  </si>
  <si>
    <t>Mesterfokozatú végzettségű pedagógus II. kategóriába sorolt óvodapedagógusok kiegészítő támogatása, akik a minősítést 2016. évben szerezték meg</t>
  </si>
  <si>
    <t>56</t>
  </si>
  <si>
    <t>II.4.a (4)</t>
  </si>
  <si>
    <t>Mesterfokozatú végzettségű mesterpedagógus kategóriába sorolt óvodapedagógusok kiegészítő támogatása, akik a minősítést 2015. december 31-éig szerezték meg</t>
  </si>
  <si>
    <t>57</t>
  </si>
  <si>
    <t>II.4.b (4)</t>
  </si>
  <si>
    <t>Mesterfokozatú végzettségű mesterpedagógus kategóriába sorolt óvodapedagógusok kiegészítő támogatása, akik a minősítést 2016. évben szerezték meg</t>
  </si>
  <si>
    <t>58</t>
  </si>
  <si>
    <t>II.4.a (5)</t>
  </si>
  <si>
    <t>59</t>
  </si>
  <si>
    <t>II.4.b (5)</t>
  </si>
  <si>
    <t>60</t>
  </si>
  <si>
    <t>II.4.a (6)</t>
  </si>
  <si>
    <t>61</t>
  </si>
  <si>
    <t>II.4.b (6)</t>
  </si>
  <si>
    <t>62</t>
  </si>
  <si>
    <t>II.4.a (7)</t>
  </si>
  <si>
    <t>63</t>
  </si>
  <si>
    <t>II.4.b (7)</t>
  </si>
  <si>
    <t>64</t>
  </si>
  <si>
    <t>II.4.a (8)</t>
  </si>
  <si>
    <t>65</t>
  </si>
  <si>
    <t>II.4.b (8)</t>
  </si>
  <si>
    <t>66</t>
  </si>
  <si>
    <t xml:space="preserve">II. </t>
  </si>
  <si>
    <t>A települési önkormányzatok egyes köznevelési feladatainak támogatása</t>
  </si>
  <si>
    <t>67</t>
  </si>
  <si>
    <t>III.2.</t>
  </si>
  <si>
    <t>A települési önkormányzatok szociális feladatainak egyéb támogatása</t>
  </si>
  <si>
    <t>68</t>
  </si>
  <si>
    <t>III.3.a</t>
  </si>
  <si>
    <t>Család- és gyermekjóléti szolgálat</t>
  </si>
  <si>
    <t>számított létszám</t>
  </si>
  <si>
    <t>69</t>
  </si>
  <si>
    <t>III.3.b</t>
  </si>
  <si>
    <t>Család- és gyermekjóléti központ</t>
  </si>
  <si>
    <t>70</t>
  </si>
  <si>
    <t>III.3.c (1)</t>
  </si>
  <si>
    <t>szociális étkeztetés</t>
  </si>
  <si>
    <t>71</t>
  </si>
  <si>
    <t>III.3.c (2)</t>
  </si>
  <si>
    <t>szociális étkeztetés - társulás által történő feladatellátás</t>
  </si>
  <si>
    <t>72</t>
  </si>
  <si>
    <t>III.3.da</t>
  </si>
  <si>
    <t>házi segítségnyújtás- szociális segítés</t>
  </si>
  <si>
    <t>73</t>
  </si>
  <si>
    <t>III.3.db (1)</t>
  </si>
  <si>
    <t>házi segítségnyújtás- személyi gondozás</t>
  </si>
  <si>
    <t>74</t>
  </si>
  <si>
    <t>III.3.db (2)</t>
  </si>
  <si>
    <t>házi segítségnyújtás- személyi gondozás -  társulás által történő feladatellátás</t>
  </si>
  <si>
    <t>75</t>
  </si>
  <si>
    <t>III.3.e</t>
  </si>
  <si>
    <t>falugondnoki vagy tanyagondnoki szolgáltatás összesen</t>
  </si>
  <si>
    <t>működési hó</t>
  </si>
  <si>
    <t>III.3.f Időskorúak nappali intézményi ellátása</t>
  </si>
  <si>
    <t>76</t>
  </si>
  <si>
    <t>III.3.f (1)</t>
  </si>
  <si>
    <t>időskorúak nappali intézményi ellátása</t>
  </si>
  <si>
    <t>77</t>
  </si>
  <si>
    <t>III.3.f (2)</t>
  </si>
  <si>
    <t>időskorúak nappali intézményi ellátása - társulás által történő feladatellátás</t>
  </si>
  <si>
    <t>78</t>
  </si>
  <si>
    <t>III.3.f (3)</t>
  </si>
  <si>
    <t>foglalkoztatási támogatásban részesülő időskorúak nappali intézményben ellátottak száma</t>
  </si>
  <si>
    <t>79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</si>
  <si>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</si>
  <si>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</si>
  <si>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</si>
  <si>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80</t>
  </si>
  <si>
    <t>III.3.g (1)</t>
  </si>
  <si>
    <t>fogyatékos személyek nappali intézményi ellátása</t>
  </si>
  <si>
    <t>81</t>
  </si>
  <si>
    <t>III.3.g (2)</t>
  </si>
  <si>
    <t>fogyatékos személyek nappali intézményi ellátása - társulás által történő feladatellátás</t>
  </si>
  <si>
    <t>82</t>
  </si>
  <si>
    <t>III.3.g (3)</t>
  </si>
  <si>
    <t>foglalkoztatási támogatásban részesülő fogyatékos nappali intézményben ellátottak száma</t>
  </si>
  <si>
    <t>83</t>
  </si>
  <si>
    <t>III.3.g (4)</t>
  </si>
  <si>
    <t>foglalkoztatási támogatásban részesülő fogyatékos nappali intézményben ellátottak száma - társulás által történő feladatellátás</t>
  </si>
  <si>
    <t>84</t>
  </si>
  <si>
    <t>III.3.g (5)</t>
  </si>
  <si>
    <t>demens személyek nappali intézményi ellátása</t>
  </si>
  <si>
    <t>85</t>
  </si>
  <si>
    <t>III.3.g (6)</t>
  </si>
  <si>
    <t>demens személyek nappali intézményi ellátása - társulás által történő feladatellátás</t>
  </si>
  <si>
    <t>86</t>
  </si>
  <si>
    <t>III.3.g (7)</t>
  </si>
  <si>
    <t>foglalkoztatási támogatásban részesülő, nappali intézményben ellátott demens személyek száma</t>
  </si>
  <si>
    <t>87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</si>
  <si>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</si>
  <si>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</si>
  <si>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</si>
  <si>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88</t>
  </si>
  <si>
    <t>III.3.h (1)</t>
  </si>
  <si>
    <t>pszichiátriai betegek nappali intézményi ellátása</t>
  </si>
  <si>
    <t>89</t>
  </si>
  <si>
    <t>III.3.h (2)</t>
  </si>
  <si>
    <t>pszichiátriai betegek nappali intézményi ellátása - társulás által történő feladatellátás</t>
  </si>
  <si>
    <t>90</t>
  </si>
  <si>
    <t>III.3.h (3)</t>
  </si>
  <si>
    <t>foglalkoztatási támogatásban részesülő, nappali intézményben ellátott pszichiátriai betegek száma</t>
  </si>
  <si>
    <t>91</t>
  </si>
  <si>
    <t>III.3.h (4)</t>
  </si>
  <si>
    <t>foglalkoztatási támogatásban részesülő, nappali intézményben ellátott pszichiátriai betegek száma - társulás által történő feladatellátás</t>
  </si>
  <si>
    <t>92</t>
  </si>
  <si>
    <t>III.3.h (5)</t>
  </si>
  <si>
    <t>szenvedélybetegek nappali intézményi ellátása</t>
  </si>
  <si>
    <t>93</t>
  </si>
  <si>
    <t>III.3.h (6)</t>
  </si>
  <si>
    <t>szenvedélybetegek nappali intézményi ellátása - társulás által történő feladatellátás</t>
  </si>
  <si>
    <t>94</t>
  </si>
  <si>
    <t>III.3.h (7)</t>
  </si>
  <si>
    <t>foglalkoztatási támogatásban részesülő, nappali intézményben ellátott szenvedélybetegek száma</t>
  </si>
  <si>
    <t>95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</si>
  <si>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</si>
  <si>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</si>
  <si>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</si>
  <si>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96</t>
  </si>
  <si>
    <t>III.3.i (1)</t>
  </si>
  <si>
    <t>hajléktalanok nappali intézményi ellátása</t>
  </si>
  <si>
    <t>97</t>
  </si>
  <si>
    <t>III.3.i (2)</t>
  </si>
  <si>
    <t>hajléktalanok nappali intézményi ellátása - társulás által történő feladatellátás</t>
  </si>
  <si>
    <t>III.3.j Gyermekek napközbeni ellátása</t>
  </si>
  <si>
    <t>98</t>
  </si>
  <si>
    <t>III.3.ja (1)</t>
  </si>
  <si>
    <t>bölcsőde, mini bölcsőde - nem fogyatékos, nem hátrányos helyzetű gyermek</t>
  </si>
  <si>
    <t>99</t>
  </si>
  <si>
    <t>III.3.ja (2)</t>
  </si>
  <si>
    <t>bölcsőde, mini bölcsőde - nem fogyatékos, hátrányos helyzetű gyermek</t>
  </si>
  <si>
    <t>100</t>
  </si>
  <si>
    <t>III.3.ja (3)</t>
  </si>
  <si>
    <t>bölcsőde, mini bölcsőde - nem fogyatékos, halmozottan hátrányos helyzetű gyermek</t>
  </si>
  <si>
    <t>101</t>
  </si>
  <si>
    <t>III.3.ja (4)</t>
  </si>
  <si>
    <t>bölcsőde, mini bölcsőde - fogyatékos gyermek</t>
  </si>
  <si>
    <t>103</t>
  </si>
  <si>
    <t>III.3.jb (1)</t>
  </si>
  <si>
    <t>családi bölcsőde</t>
  </si>
  <si>
    <t>104</t>
  </si>
  <si>
    <t>III.3.jb (2)</t>
  </si>
  <si>
    <t>családi bölcsőde - társulás által történő feladatellátás</t>
  </si>
  <si>
    <t>105</t>
  </si>
  <si>
    <t>III.3.jb (3)</t>
  </si>
  <si>
    <t xml:space="preserve">Gyvt. 145. § (2c) bekezdés b) pontja alapján befogadást nyert napközbeni gyermekfelügyelet </t>
  </si>
  <si>
    <t>III.3.k Hajléktalanok átmeneti intézményei</t>
  </si>
  <si>
    <t>106</t>
  </si>
  <si>
    <t>III.3.k (1)</t>
  </si>
  <si>
    <t>hajléktalanok átmeneti szállása, éjjeli menedékhely összesen</t>
  </si>
  <si>
    <t>férőhely</t>
  </si>
  <si>
    <t>107</t>
  </si>
  <si>
    <t>III.3.k (6)</t>
  </si>
  <si>
    <t>hajléktalanok átmeneti szállása, éjjeli menedékhely összesen - társulás által történő feladatellátás</t>
  </si>
  <si>
    <t>108</t>
  </si>
  <si>
    <t>III.3.k (11)</t>
  </si>
  <si>
    <t xml:space="preserve">kizárólag lakhatási szolgáltatás </t>
  </si>
  <si>
    <t>Támogató szolgáltatás</t>
  </si>
  <si>
    <t>109</t>
  </si>
  <si>
    <t>támogató sz</t>
  </si>
  <si>
    <t>támogató szolgáltatás - alaptámogatás</t>
  </si>
  <si>
    <t>110</t>
  </si>
  <si>
    <t>támogató szolgáltatás - teljesítménytámogatás</t>
  </si>
  <si>
    <t>feladategység</t>
  </si>
  <si>
    <t>Közösségi alapellátások</t>
  </si>
  <si>
    <t>111</t>
  </si>
  <si>
    <t>pszichiátria</t>
  </si>
  <si>
    <t>pszichiátriai betegek részére nyújtott közösségi alapellátás - alaptámogatás</t>
  </si>
  <si>
    <t>112</t>
  </si>
  <si>
    <t>pszichiátriai betegek részére nyújtott közösségi alapellátás - teljesítménytámogatás</t>
  </si>
  <si>
    <t>113</t>
  </si>
  <si>
    <t>szenvedélybe</t>
  </si>
  <si>
    <t>szenvedélybetegek részére nyújtott közösségi alapellátás - alaptámogatás</t>
  </si>
  <si>
    <t>114</t>
  </si>
  <si>
    <t>szenvedélybetegek részére nyújtott közösségi alapellátás - teljesítménytámogatás</t>
  </si>
  <si>
    <t>III. 4. A települési önkormányzatok által biztosított egyes szociális szakosított ellátások, valamint a gyermekek átmeneti gondozásával kapcsolatos feladatok támogatása</t>
  </si>
  <si>
    <t>115</t>
  </si>
  <si>
    <t>III.4.a</t>
  </si>
  <si>
    <t>A finanszírozás szempontjából elismert szakmai dolgozók bértámogatása</t>
  </si>
  <si>
    <t>116</t>
  </si>
  <si>
    <t>III.4.b</t>
  </si>
  <si>
    <t>Intézmény-üzemeltetési támogatás</t>
  </si>
  <si>
    <t>117</t>
  </si>
  <si>
    <t>III.5.a</t>
  </si>
  <si>
    <t>A finanszírozás szempontjából elismert dolgozók bértámogatása</t>
  </si>
  <si>
    <t>118</t>
  </si>
  <si>
    <t>III.5.b</t>
  </si>
  <si>
    <t>Gyermekétkeztetés üzemeltetési támogatása</t>
  </si>
  <si>
    <t>119</t>
  </si>
  <si>
    <t>III.6.</t>
  </si>
  <si>
    <t>A rászoruló gyermekek szünidei étkeztetésének támogatása</t>
  </si>
  <si>
    <t>120</t>
  </si>
  <si>
    <t>III.7.</t>
  </si>
  <si>
    <t>Kiegészítő támogatás a bölcsődében, mini bölcsődében foglalkoztatott, felsőfokú végzettségű kisgyermeknevelők és szakemberek béréhez</t>
  </si>
  <si>
    <t>121</t>
  </si>
  <si>
    <t>III.</t>
  </si>
  <si>
    <t>A települési önkormányzatok szociális, gyermekjóléti és gyermekétkeztetési feladatainak támogatása</t>
  </si>
  <si>
    <t>122</t>
  </si>
  <si>
    <t>IV.1.a</t>
  </si>
  <si>
    <t xml:space="preserve">Megyei hatókörű városi múzeumok feladatainak támogatása </t>
  </si>
  <si>
    <t>123</t>
  </si>
  <si>
    <t>IV.1.b</t>
  </si>
  <si>
    <t>Megyei könyvtárak feladatainak támogatása</t>
  </si>
  <si>
    <t>124</t>
  </si>
  <si>
    <t>IV.1.c</t>
  </si>
  <si>
    <t xml:space="preserve">Megyeszékhely megyei jogú városok és Szentendre Város Önkormányzata közművelődési feladatainak támogatása </t>
  </si>
  <si>
    <t>125</t>
  </si>
  <si>
    <t>IV.1.d</t>
  </si>
  <si>
    <t>Települési önkormányzatok nyilvános könyvtári és a közművelődési feladatainak támogatása</t>
  </si>
  <si>
    <t>126</t>
  </si>
  <si>
    <t>IV.1.e</t>
  </si>
  <si>
    <t>Települési önkormányzatok muzeális intézményi feladatainak támogatása</t>
  </si>
  <si>
    <t>127</t>
  </si>
  <si>
    <t>IV.1.f</t>
  </si>
  <si>
    <t xml:space="preserve">Budapest Főváros Önkormányzata múzeumi, könyvtári és közművelődési feladatainak támogatása </t>
  </si>
  <si>
    <t>128</t>
  </si>
  <si>
    <t>IV.1.g</t>
  </si>
  <si>
    <t>Fővárosi kerületi önkormányzatok közművelődési feladatainak támogatása</t>
  </si>
  <si>
    <t>129</t>
  </si>
  <si>
    <t>IV.1.h</t>
  </si>
  <si>
    <t xml:space="preserve">Megyei könyvtár kistelepülési könyvtári célú kiegészítő támogatása </t>
  </si>
  <si>
    <t>130</t>
  </si>
  <si>
    <t>IV.1.i</t>
  </si>
  <si>
    <t>A települési önkormányzatok könyvtári célú érdekeltségnövelő támogatása</t>
  </si>
  <si>
    <t>131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</si>
  <si>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</si>
  <si>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</si>
  <si>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</si>
  <si>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132</t>
  </si>
  <si>
    <t>IV.2.a</t>
  </si>
  <si>
    <t>Színházművészeti szervezetek támogatása</t>
  </si>
  <si>
    <t>IV.2.aa A nemzeti minősítésű színházművészeti szervezetek</t>
  </si>
  <si>
    <t>133</t>
  </si>
  <si>
    <t>IV.2.aa</t>
  </si>
  <si>
    <t>támogatása összesen</t>
  </si>
  <si>
    <t>134</t>
  </si>
  <si>
    <t>IV.2.aaa</t>
  </si>
  <si>
    <t xml:space="preserve">művészeti támogatása </t>
  </si>
  <si>
    <t>135</t>
  </si>
  <si>
    <t>IV.2.aab</t>
  </si>
  <si>
    <t xml:space="preserve">létesítmény-gazdálkodási célú működési támogatása </t>
  </si>
  <si>
    <t>IV.2.ab A kiemelt minősítésű színházművészeti szervezetek</t>
  </si>
  <si>
    <t>136</t>
  </si>
  <si>
    <t>IV.2.ab</t>
  </si>
  <si>
    <t>137</t>
  </si>
  <si>
    <t>IV.2.aba</t>
  </si>
  <si>
    <t>művészeti támogatása</t>
  </si>
  <si>
    <t>138</t>
  </si>
  <si>
    <t>IV.2.abb</t>
  </si>
  <si>
    <t>139</t>
  </si>
  <si>
    <t>IV.2.b</t>
  </si>
  <si>
    <t>Táncművészeti szervezetek támogatása</t>
  </si>
  <si>
    <t>IV.2.ba A nemzeti minősítésű táncművészeti szervezetek</t>
  </si>
  <si>
    <t>140</t>
  </si>
  <si>
    <t>IV.2.ba</t>
  </si>
  <si>
    <t>141</t>
  </si>
  <si>
    <t>IV.2.baa</t>
  </si>
  <si>
    <t>142</t>
  </si>
  <si>
    <t>IV.2.bab</t>
  </si>
  <si>
    <t>létesítmény-gazdálkodási célú működési támogatása</t>
  </si>
  <si>
    <t>IV.2.bb A kiemelt minősítésű táncművészeti szervezetek</t>
  </si>
  <si>
    <t>143</t>
  </si>
  <si>
    <t>IV.2.bb</t>
  </si>
  <si>
    <t>144</t>
  </si>
  <si>
    <t>IV.2.bba</t>
  </si>
  <si>
    <t>145</t>
  </si>
  <si>
    <t>IV.2.bbb</t>
  </si>
  <si>
    <t>146</t>
  </si>
  <si>
    <t>IV.2.c</t>
  </si>
  <si>
    <t>Zeneművészeti szervezetek támogatása</t>
  </si>
  <si>
    <t>147</t>
  </si>
  <si>
    <t>IV.2.ca</t>
  </si>
  <si>
    <t>Nemzeti és kiemelt minősítésű zenekarok támogatása</t>
  </si>
  <si>
    <t>148</t>
  </si>
  <si>
    <t>IV.2.cb</t>
  </si>
  <si>
    <t>Nemzeti és kiemelt minősítésű énekkarok támogatása</t>
  </si>
  <si>
    <t>149</t>
  </si>
  <si>
    <t>IV.2.</t>
  </si>
  <si>
    <t>A települési önkormányzatok által fenntartott, illetve támogatott előadó-művészeti szervezetek támogatása összesen</t>
  </si>
  <si>
    <t>150</t>
  </si>
  <si>
    <t>IV.</t>
  </si>
  <si>
    <t>104037</t>
  </si>
  <si>
    <t>Intézményen kívüli gyermekétkeztetés</t>
  </si>
  <si>
    <t>091120</t>
  </si>
  <si>
    <t>Sajátos nevelési igényű gyermekek óvodai nevelésének, ellátásának szakmai feladatai</t>
  </si>
  <si>
    <t>Gyermekvéd. Erzsébet utalvány visszafizetés</t>
  </si>
  <si>
    <t>018010</t>
  </si>
  <si>
    <t>Elszámolás Kp-i Kv-sel</t>
  </si>
  <si>
    <t>Ágazati pótlék visszafizetés</t>
  </si>
  <si>
    <t>Konyha</t>
  </si>
  <si>
    <t>2017 évi eredeti előirányzat</t>
  </si>
  <si>
    <t>2018. évi eredeti előirányzat</t>
  </si>
  <si>
    <t>2017 évi eredeti</t>
  </si>
  <si>
    <t>2018. évi eredeti</t>
  </si>
  <si>
    <t>94.</t>
  </si>
  <si>
    <t>Késedelmi pótlék</t>
  </si>
  <si>
    <t>Iskola működtetés (TOP pályázat)</t>
  </si>
  <si>
    <t>104031</t>
  </si>
  <si>
    <t>Bölcsődei ellátás (TOP pályázat)</t>
  </si>
  <si>
    <t>Bursa Hungarica ösztöndíj pályázat</t>
  </si>
  <si>
    <t>Rendezési terv</t>
  </si>
  <si>
    <t>Útfejlesztés Kossuth köz</t>
  </si>
  <si>
    <t>Új utca út és tervköltség</t>
  </si>
  <si>
    <t>TOP-3.2.1-15-VE1-2016-00027 pályázat Iskola felújítás</t>
  </si>
  <si>
    <t>Színes nyomtató - művelődési ház</t>
  </si>
  <si>
    <t>TOP-1.4.1-16-VE1-2017-00005 pályázat Bölcsőde</t>
  </si>
  <si>
    <t>Záró létszám-előirányzat 2017.12.31.</t>
  </si>
  <si>
    <t>Jóváhagyott 2018. évi eredeti létszám-előirányzat</t>
  </si>
  <si>
    <t>2017. tény</t>
  </si>
  <si>
    <t>2018. terv</t>
  </si>
  <si>
    <t>2021-2032</t>
  </si>
  <si>
    <t>Előirányzat összesen 2019-2032.</t>
  </si>
  <si>
    <t>2018. évi összesen</t>
  </si>
  <si>
    <t>I.6.</t>
  </si>
  <si>
    <t>Polgármesteri illetmény támogatása</t>
  </si>
  <si>
    <t>2018. év</t>
  </si>
  <si>
    <t>2021. év.</t>
  </si>
  <si>
    <t>2022-2033.</t>
  </si>
  <si>
    <t>Össz.</t>
  </si>
  <si>
    <t>159.Hrsz-ú ingatlan vásárlás</t>
  </si>
  <si>
    <t>TOP-1.4.1-16.VE1-2017-00005 /bölcsőde</t>
  </si>
  <si>
    <t xml:space="preserve">Jóváhagyott </t>
  </si>
  <si>
    <t>Módosított</t>
  </si>
  <si>
    <t>159. Hrsz-ú ingatlan vásárlása</t>
  </si>
  <si>
    <t>TOP-3.2.2-15-VE1-2016-00005 energiaellátás megvalósítása megújuló energiaforrásokkal</t>
  </si>
  <si>
    <t>VP6-19.2.1-28-1-17 Geoturisztikai látnivalók pályázat</t>
  </si>
  <si>
    <t>BM pályázat utak, hidak, járdák felújítás</t>
  </si>
  <si>
    <t>Országos Mentőszolgálat Alapítvány</t>
  </si>
  <si>
    <t>EFOP-1.5.2-16-2017-00007 pályázat Humánszolgáltatások fejlesztése térségi szemlélet</t>
  </si>
  <si>
    <t>Központi kezelésű előirányzatok (rendszeres gyermekvédelmi utalvány)</t>
  </si>
  <si>
    <t>Motoros kasza - közfoglalkoztatás</t>
  </si>
  <si>
    <t>Bányásztelepülések Országos Szövetsége</t>
  </si>
</sst>
</file>

<file path=xl/styles.xml><?xml version="1.0" encoding="utf-8"?>
<styleSheet xmlns="http://schemas.openxmlformats.org/spreadsheetml/2006/main">
  <numFmts count="5">
    <numFmt numFmtId="164" formatCode="#,###"/>
    <numFmt numFmtId="165" formatCode="_-* #,##0.00&quot; Ft&quot;_-;\-* #,##0.00&quot; Ft&quot;_-;_-* \-??&quot; Ft&quot;_-;_-@_-"/>
    <numFmt numFmtId="166" formatCode="mmm\ d/"/>
    <numFmt numFmtId="167" formatCode="yyyy\-mm\-dd"/>
    <numFmt numFmtId="168" formatCode="#,##0.0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Mangal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name val="Garamond"/>
      <family val="1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color rgb="FF7030A0"/>
      <name val="Times New Roman"/>
      <family val="1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5" fillId="0" borderId="0"/>
    <xf numFmtId="0" fontId="6" fillId="0" borderId="0"/>
    <xf numFmtId="0" fontId="17" fillId="0" borderId="0"/>
    <xf numFmtId="0" fontId="6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0" fontId="32" fillId="9" borderId="13" applyNumberFormat="0" applyAlignment="0" applyProtection="0"/>
    <xf numFmtId="0" fontId="33" fillId="22" borderId="13" applyNumberFormat="0" applyAlignment="0" applyProtection="0"/>
    <xf numFmtId="0" fontId="34" fillId="23" borderId="14" applyNumberFormat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9" borderId="13" applyNumberFormat="0" applyAlignment="0" applyProtection="0"/>
    <xf numFmtId="0" fontId="48" fillId="24" borderId="19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20" applyNumberFormat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" fillId="0" borderId="0"/>
    <xf numFmtId="0" fontId="54" fillId="0" borderId="0"/>
    <xf numFmtId="0" fontId="6" fillId="0" borderId="0"/>
    <xf numFmtId="0" fontId="5" fillId="0" borderId="0"/>
    <xf numFmtId="0" fontId="5" fillId="0" borderId="0"/>
    <xf numFmtId="0" fontId="55" fillId="0" borderId="0"/>
    <xf numFmtId="0" fontId="14" fillId="0" borderId="0"/>
    <xf numFmtId="0" fontId="56" fillId="0" borderId="0"/>
    <xf numFmtId="0" fontId="57" fillId="0" borderId="0"/>
    <xf numFmtId="0" fontId="48" fillId="24" borderId="19" applyNumberFormat="0" applyAlignment="0" applyProtection="0"/>
    <xf numFmtId="0" fontId="58" fillId="22" borderId="20" applyNumberFormat="0" applyAlignment="0" applyProtection="0"/>
    <xf numFmtId="0" fontId="59" fillId="0" borderId="21" applyNumberFormat="0" applyFill="0" applyAlignment="0" applyProtection="0"/>
    <xf numFmtId="165" fontId="48" fillId="0" borderId="0" applyFill="0" applyBorder="0" applyAlignment="0" applyProtection="0"/>
    <xf numFmtId="0" fontId="60" fillId="5" borderId="0" applyNumberFormat="0" applyBorder="0" applyAlignment="0" applyProtection="0"/>
    <xf numFmtId="0" fontId="61" fillId="25" borderId="0" applyNumberFormat="0" applyBorder="0" applyAlignment="0" applyProtection="0"/>
    <xf numFmtId="0" fontId="62" fillId="22" borderId="13" applyNumberFormat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/>
  </cellStyleXfs>
  <cellXfs count="87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3" fontId="9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3" fontId="0" fillId="0" borderId="0" xfId="0" applyNumberFormat="1"/>
    <xf numFmtId="0" fontId="17" fillId="0" borderId="0" xfId="3"/>
    <xf numFmtId="0" fontId="24" fillId="0" borderId="0" xfId="3" applyFont="1"/>
    <xf numFmtId="0" fontId="24" fillId="0" borderId="0" xfId="3" applyFont="1" applyFill="1" applyBorder="1"/>
    <xf numFmtId="0" fontId="24" fillId="0" borderId="0" xfId="3" applyFont="1" applyFill="1"/>
    <xf numFmtId="0" fontId="24" fillId="0" borderId="0" xfId="3" applyFont="1" applyBorder="1" applyAlignment="1">
      <alignment horizontal="right"/>
    </xf>
    <xf numFmtId="0" fontId="17" fillId="0" borderId="0" xfId="3" applyFont="1"/>
    <xf numFmtId="3" fontId="2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9" fillId="0" borderId="0" xfId="82" applyNumberFormat="1" applyFont="1"/>
    <xf numFmtId="3" fontId="2" fillId="0" borderId="0" xfId="82" applyNumberFormat="1" applyFont="1" applyAlignment="1">
      <alignment vertical="center"/>
    </xf>
    <xf numFmtId="3" fontId="2" fillId="0" borderId="0" xfId="82" applyNumberFormat="1" applyFont="1"/>
    <xf numFmtId="3" fontId="3" fillId="0" borderId="0" xfId="82" applyNumberFormat="1" applyFont="1"/>
    <xf numFmtId="3" fontId="3" fillId="0" borderId="0" xfId="82" applyNumberFormat="1" applyFont="1" applyBorder="1" applyAlignment="1">
      <alignment horizontal="center"/>
    </xf>
    <xf numFmtId="3" fontId="2" fillId="0" borderId="0" xfId="82" applyNumberFormat="1" applyFont="1" applyBorder="1" applyAlignment="1">
      <alignment horizontal="left" vertical="center" wrapText="1"/>
    </xf>
    <xf numFmtId="3" fontId="2" fillId="0" borderId="0" xfId="82" applyNumberFormat="1" applyFont="1" applyBorder="1" applyAlignment="1">
      <alignment vertical="center"/>
    </xf>
    <xf numFmtId="3" fontId="3" fillId="0" borderId="0" xfId="82" applyNumberFormat="1" applyFont="1" applyBorder="1"/>
    <xf numFmtId="3" fontId="2" fillId="0" borderId="0" xfId="82" applyNumberFormat="1" applyFont="1" applyBorder="1"/>
    <xf numFmtId="3" fontId="2" fillId="0" borderId="0" xfId="82" applyNumberFormat="1" applyFont="1" applyBorder="1" applyAlignment="1">
      <alignment horizontal="center"/>
    </xf>
    <xf numFmtId="3" fontId="9" fillId="0" borderId="0" xfId="82" applyNumberFormat="1" applyFont="1" applyBorder="1"/>
    <xf numFmtId="49" fontId="9" fillId="0" borderId="0" xfId="82" applyNumberFormat="1" applyFont="1" applyBorder="1"/>
    <xf numFmtId="3" fontId="2" fillId="0" borderId="0" xfId="82" applyNumberFormat="1" applyFont="1" applyAlignment="1">
      <alignment horizontal="center"/>
    </xf>
    <xf numFmtId="3" fontId="3" fillId="0" borderId="0" xfId="82" applyNumberFormat="1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6" fillId="0" borderId="4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6" fillId="0" borderId="22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3" fontId="66" fillId="0" borderId="4" xfId="0" applyNumberFormat="1" applyFont="1" applyBorder="1" applyAlignment="1">
      <alignment vertical="center" wrapText="1"/>
    </xf>
    <xf numFmtId="3" fontId="66" fillId="0" borderId="22" xfId="0" applyNumberFormat="1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3" fontId="66" fillId="2" borderId="4" xfId="0" applyNumberFormat="1" applyFont="1" applyFill="1" applyBorder="1" applyAlignment="1">
      <alignment vertical="center" wrapText="1"/>
    </xf>
    <xf numFmtId="0" fontId="66" fillId="0" borderId="4" xfId="0" applyFont="1" applyBorder="1" applyAlignment="1">
      <alignment vertical="center" wrapText="1"/>
    </xf>
    <xf numFmtId="3" fontId="68" fillId="0" borderId="4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6" fillId="0" borderId="22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vertical="center" wrapText="1"/>
    </xf>
    <xf numFmtId="3" fontId="66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/>
    </xf>
    <xf numFmtId="3" fontId="66" fillId="0" borderId="0" xfId="0" applyNumberFormat="1" applyFont="1" applyBorder="1" applyAlignment="1">
      <alignment vertical="center" wrapText="1"/>
    </xf>
    <xf numFmtId="3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66" fillId="0" borderId="0" xfId="0" applyNumberFormat="1" applyFont="1" applyAlignment="1">
      <alignment vertical="center" wrapText="1"/>
    </xf>
    <xf numFmtId="0" fontId="3" fillId="0" borderId="0" xfId="83" applyFont="1" applyAlignment="1">
      <alignment vertical="center"/>
    </xf>
    <xf numFmtId="0" fontId="3" fillId="0" borderId="3" xfId="83" applyFont="1" applyBorder="1" applyAlignment="1">
      <alignment horizontal="right" vertical="center"/>
    </xf>
    <xf numFmtId="49" fontId="69" fillId="0" borderId="4" xfId="83" applyNumberFormat="1" applyFont="1" applyBorder="1" applyAlignment="1">
      <alignment horizontal="center" vertical="center" wrapText="1"/>
    </xf>
    <xf numFmtId="3" fontId="3" fillId="0" borderId="6" xfId="83" applyNumberFormat="1" applyFont="1" applyBorder="1" applyAlignment="1">
      <alignment vertical="center"/>
    </xf>
    <xf numFmtId="49" fontId="7" fillId="0" borderId="4" xfId="83" applyNumberFormat="1" applyFont="1" applyBorder="1" applyAlignment="1">
      <alignment vertical="center" wrapText="1"/>
    </xf>
    <xf numFmtId="3" fontId="15" fillId="0" borderId="6" xfId="83" applyNumberFormat="1" applyFont="1" applyFill="1" applyBorder="1" applyAlignment="1">
      <alignment horizontal="right" vertical="center"/>
    </xf>
    <xf numFmtId="49" fontId="69" fillId="0" borderId="4" xfId="83" applyNumberFormat="1" applyFont="1" applyBorder="1" applyAlignment="1">
      <alignment horizontal="center" vertical="center"/>
    </xf>
    <xf numFmtId="49" fontId="71" fillId="0" borderId="4" xfId="83" applyNumberFormat="1" applyFont="1" applyBorder="1" applyAlignment="1">
      <alignment horizontal="left" vertical="center"/>
    </xf>
    <xf numFmtId="3" fontId="69" fillId="0" borderId="6" xfId="83" applyNumberFormat="1" applyFont="1" applyFill="1" applyBorder="1" applyAlignment="1">
      <alignment horizontal="right" vertical="center"/>
    </xf>
    <xf numFmtId="49" fontId="8" fillId="0" borderId="4" xfId="83" applyNumberFormat="1" applyFont="1" applyBorder="1" applyAlignment="1">
      <alignment horizontal="center" vertical="center"/>
    </xf>
    <xf numFmtId="49" fontId="8" fillId="0" borderId="4" xfId="83" applyNumberFormat="1" applyFont="1" applyBorder="1" applyAlignment="1">
      <alignment horizontal="center" vertical="center" wrapText="1"/>
    </xf>
    <xf numFmtId="0" fontId="3" fillId="0" borderId="0" xfId="83" applyFont="1" applyBorder="1" applyAlignment="1">
      <alignment vertical="center"/>
    </xf>
    <xf numFmtId="0" fontId="3" fillId="0" borderId="7" xfId="83" applyFont="1" applyBorder="1" applyAlignment="1">
      <alignment horizontal="right" vertical="center"/>
    </xf>
    <xf numFmtId="49" fontId="69" fillId="0" borderId="8" xfId="83" applyNumberFormat="1" applyFont="1" applyBorder="1" applyAlignment="1">
      <alignment horizontal="center" vertical="center" wrapText="1"/>
    </xf>
    <xf numFmtId="3" fontId="15" fillId="0" borderId="12" xfId="83" applyNumberFormat="1" applyFont="1" applyFill="1" applyBorder="1" applyAlignment="1">
      <alignment horizontal="right" vertical="center"/>
    </xf>
    <xf numFmtId="49" fontId="3" fillId="0" borderId="0" xfId="83" applyNumberFormat="1" applyFont="1" applyAlignment="1">
      <alignment vertical="center" wrapText="1"/>
    </xf>
    <xf numFmtId="3" fontId="3" fillId="0" borderId="0" xfId="83" applyNumberFormat="1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vertical="center"/>
    </xf>
    <xf numFmtId="0" fontId="66" fillId="0" borderId="22" xfId="0" applyFont="1" applyBorder="1" applyAlignment="1"/>
    <xf numFmtId="0" fontId="66" fillId="0" borderId="4" xfId="0" applyFont="1" applyBorder="1" applyAlignment="1"/>
    <xf numFmtId="0" fontId="6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7" fillId="0" borderId="4" xfId="0" applyFont="1" applyBorder="1" applyAlignment="1"/>
    <xf numFmtId="0" fontId="15" fillId="0" borderId="4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wrapText="1"/>
    </xf>
    <xf numFmtId="0" fontId="66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Border="1" applyAlignment="1"/>
    <xf numFmtId="2" fontId="16" fillId="0" borderId="0" xfId="0" applyNumberFormat="1" applyFont="1" applyBorder="1" applyAlignment="1"/>
    <xf numFmtId="2" fontId="66" fillId="0" borderId="0" xfId="0" applyNumberFormat="1" applyFont="1" applyBorder="1" applyAlignment="1"/>
    <xf numFmtId="2" fontId="66" fillId="0" borderId="0" xfId="0" applyNumberFormat="1" applyFont="1" applyBorder="1" applyAlignment="1">
      <alignment wrapText="1"/>
    </xf>
    <xf numFmtId="0" fontId="76" fillId="0" borderId="0" xfId="0" applyFont="1" applyBorder="1" applyAlignment="1"/>
    <xf numFmtId="0" fontId="78" fillId="0" borderId="0" xfId="0" applyFont="1" applyBorder="1" applyAlignment="1"/>
    <xf numFmtId="0" fontId="78" fillId="0" borderId="0" xfId="0" applyFont="1" applyBorder="1" applyAlignment="1">
      <alignment horizontal="right"/>
    </xf>
    <xf numFmtId="2" fontId="78" fillId="0" borderId="0" xfId="0" applyNumberFormat="1" applyFont="1" applyBorder="1" applyAlignment="1"/>
    <xf numFmtId="2" fontId="78" fillId="0" borderId="0" xfId="0" applyNumberFormat="1" applyFont="1" applyBorder="1" applyAlignment="1">
      <alignment wrapText="1"/>
    </xf>
    <xf numFmtId="0" fontId="78" fillId="0" borderId="4" xfId="0" applyFont="1" applyBorder="1" applyAlignment="1"/>
    <xf numFmtId="2" fontId="16" fillId="0" borderId="4" xfId="0" applyNumberFormat="1" applyFont="1" applyBorder="1" applyAlignment="1"/>
    <xf numFmtId="2" fontId="66" fillId="0" borderId="4" xfId="0" applyNumberFormat="1" applyFont="1" applyBorder="1" applyAlignment="1"/>
    <xf numFmtId="2" fontId="66" fillId="0" borderId="4" xfId="0" applyNumberFormat="1" applyFont="1" applyBorder="1" applyAlignment="1">
      <alignment wrapText="1"/>
    </xf>
    <xf numFmtId="0" fontId="57" fillId="0" borderId="0" xfId="86"/>
    <xf numFmtId="0" fontId="79" fillId="0" borderId="0" xfId="86" applyFont="1"/>
    <xf numFmtId="166" fontId="57" fillId="0" borderId="0" xfId="86" applyNumberFormat="1"/>
    <xf numFmtId="3" fontId="57" fillId="0" borderId="0" xfId="86" applyNumberFormat="1"/>
    <xf numFmtId="3" fontId="16" fillId="0" borderId="0" xfId="0" applyNumberFormat="1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horizontal="centerContinuous" vertical="center" wrapText="1"/>
    </xf>
    <xf numFmtId="3" fontId="16" fillId="0" borderId="0" xfId="0" applyNumberFormat="1" applyFont="1" applyAlignment="1">
      <alignment horizontal="centerContinuous" vertical="center" wrapText="1"/>
    </xf>
    <xf numFmtId="0" fontId="66" fillId="0" borderId="0" xfId="0" applyFont="1"/>
    <xf numFmtId="3" fontId="67" fillId="0" borderId="0" xfId="0" applyNumberFormat="1" applyFont="1" applyBorder="1"/>
    <xf numFmtId="3" fontId="67" fillId="0" borderId="22" xfId="0" applyNumberFormat="1" applyFont="1" applyBorder="1"/>
    <xf numFmtId="3" fontId="67" fillId="0" borderId="4" xfId="0" applyNumberFormat="1" applyFont="1" applyBorder="1"/>
    <xf numFmtId="0" fontId="67" fillId="0" borderId="0" xfId="0" applyFont="1"/>
    <xf numFmtId="0" fontId="67" fillId="0" borderId="0" xfId="0" applyFont="1" applyBorder="1"/>
    <xf numFmtId="0" fontId="9" fillId="0" borderId="0" xfId="0" applyFont="1"/>
    <xf numFmtId="0" fontId="68" fillId="0" borderId="0" xfId="0" applyFont="1"/>
    <xf numFmtId="0" fontId="9" fillId="0" borderId="0" xfId="0" applyFont="1" applyAlignment="1">
      <alignment vertical="center"/>
    </xf>
    <xf numFmtId="3" fontId="16" fillId="0" borderId="0" xfId="0" applyNumberFormat="1" applyFont="1"/>
    <xf numFmtId="3" fontId="66" fillId="0" borderId="0" xfId="0" applyNumberFormat="1" applyFont="1"/>
    <xf numFmtId="0" fontId="24" fillId="0" borderId="22" xfId="80" applyFont="1" applyBorder="1" applyAlignment="1">
      <alignment vertical="center"/>
    </xf>
    <xf numFmtId="0" fontId="24" fillId="0" borderId="4" xfId="80" applyFont="1" applyBorder="1" applyAlignment="1">
      <alignment vertical="center"/>
    </xf>
    <xf numFmtId="0" fontId="72" fillId="0" borderId="4" xfId="80" applyFont="1" applyBorder="1" applyAlignment="1">
      <alignment horizontal="centerContinuous" vertical="center"/>
    </xf>
    <xf numFmtId="0" fontId="72" fillId="0" borderId="4" xfId="80" applyFont="1" applyBorder="1" applyAlignment="1">
      <alignment horizontal="centerContinuous" vertical="center" wrapText="1"/>
    </xf>
    <xf numFmtId="0" fontId="19" fillId="0" borderId="22" xfId="80" applyFont="1" applyBorder="1" applyAlignment="1">
      <alignment vertical="center"/>
    </xf>
    <xf numFmtId="0" fontId="82" fillId="0" borderId="4" xfId="80" applyFont="1" applyBorder="1" applyAlignment="1">
      <alignment horizontal="center" vertical="center"/>
    </xf>
    <xf numFmtId="0" fontId="82" fillId="0" borderId="5" xfId="80" applyFont="1" applyBorder="1" applyAlignment="1">
      <alignment horizontal="center" vertical="center"/>
    </xf>
    <xf numFmtId="0" fontId="24" fillId="0" borderId="3" xfId="80" applyFont="1" applyBorder="1" applyAlignment="1">
      <alignment horizontal="right" vertical="center"/>
    </xf>
    <xf numFmtId="0" fontId="24" fillId="0" borderId="4" xfId="80" applyFont="1" applyBorder="1" applyAlignment="1">
      <alignment horizontal="left" vertical="center"/>
    </xf>
    <xf numFmtId="0" fontId="19" fillId="0" borderId="4" xfId="80" applyFont="1" applyBorder="1" applyAlignment="1">
      <alignment horizontal="centerContinuous" vertical="center"/>
    </xf>
    <xf numFmtId="3" fontId="19" fillId="0" borderId="5" xfId="80" applyNumberFormat="1" applyFont="1" applyBorder="1" applyAlignment="1">
      <alignment vertical="center"/>
    </xf>
    <xf numFmtId="3" fontId="24" fillId="0" borderId="4" xfId="80" applyNumberFormat="1" applyFont="1" applyFill="1" applyBorder="1" applyAlignment="1">
      <alignment vertical="center"/>
    </xf>
    <xf numFmtId="3" fontId="24" fillId="0" borderId="4" xfId="80" applyNumberFormat="1" applyFont="1" applyBorder="1" applyAlignment="1">
      <alignment horizontal="right" vertical="center"/>
    </xf>
    <xf numFmtId="3" fontId="24" fillId="0" borderId="4" xfId="80" applyNumberFormat="1" applyFont="1" applyBorder="1" applyAlignment="1">
      <alignment vertical="center"/>
    </xf>
    <xf numFmtId="0" fontId="24" fillId="0" borderId="4" xfId="80" applyFont="1" applyBorder="1" applyAlignment="1">
      <alignment horizontal="centerContinuous" vertical="center"/>
    </xf>
    <xf numFmtId="0" fontId="19" fillId="0" borderId="4" xfId="80" applyFont="1" applyBorder="1" applyAlignment="1">
      <alignment vertical="center"/>
    </xf>
    <xf numFmtId="0" fontId="19" fillId="0" borderId="4" xfId="80" applyFont="1" applyBorder="1" applyAlignment="1">
      <alignment horizontal="center" vertical="center"/>
    </xf>
    <xf numFmtId="168" fontId="24" fillId="0" borderId="4" xfId="80" applyNumberFormat="1" applyFont="1" applyBorder="1" applyAlignment="1">
      <alignment vertical="center"/>
    </xf>
    <xf numFmtId="0" fontId="24" fillId="0" borderId="4" xfId="80" applyFont="1" applyBorder="1" applyAlignment="1">
      <alignment horizontal="center" vertical="center"/>
    </xf>
    <xf numFmtId="3" fontId="24" fillId="0" borderId="4" xfId="80" applyNumberFormat="1" applyFont="1" applyFill="1" applyBorder="1" applyAlignment="1">
      <alignment horizontal="right" vertical="center"/>
    </xf>
    <xf numFmtId="3" fontId="19" fillId="0" borderId="4" xfId="80" applyNumberFormat="1" applyFont="1" applyBorder="1" applyAlignment="1">
      <alignment vertical="center"/>
    </xf>
    <xf numFmtId="9" fontId="24" fillId="0" borderId="4" xfId="80" applyNumberFormat="1" applyFont="1" applyBorder="1" applyAlignment="1">
      <alignment horizontal="right" vertical="center"/>
    </xf>
    <xf numFmtId="0" fontId="24" fillId="2" borderId="4" xfId="80" applyFont="1" applyFill="1" applyBorder="1" applyAlignment="1">
      <alignment horizontal="center" vertical="center" wrapText="1"/>
    </xf>
    <xf numFmtId="9" fontId="24" fillId="0" borderId="4" xfId="80" applyNumberFormat="1" applyFont="1" applyBorder="1" applyAlignment="1">
      <alignment horizontal="right" vertical="center" wrapText="1"/>
    </xf>
    <xf numFmtId="3" fontId="24" fillId="0" borderId="4" xfId="80" applyNumberFormat="1" applyFont="1" applyBorder="1" applyAlignment="1">
      <alignment horizontal="right" vertical="center" wrapText="1"/>
    </xf>
    <xf numFmtId="3" fontId="24" fillId="0" borderId="4" xfId="80" applyNumberFormat="1" applyFont="1" applyFill="1" applyBorder="1" applyAlignment="1">
      <alignment horizontal="right" vertical="center" wrapText="1"/>
    </xf>
    <xf numFmtId="0" fontId="24" fillId="0" borderId="4" xfId="80" applyFont="1" applyBorder="1" applyAlignment="1">
      <alignment horizontal="right" vertical="center"/>
    </xf>
    <xf numFmtId="0" fontId="24" fillId="0" borderId="22" xfId="80" applyFont="1" applyBorder="1" applyAlignment="1">
      <alignment vertical="center" wrapText="1"/>
    </xf>
    <xf numFmtId="0" fontId="19" fillId="0" borderId="8" xfId="80" applyFont="1" applyBorder="1" applyAlignment="1">
      <alignment vertical="center"/>
    </xf>
    <xf numFmtId="3" fontId="19" fillId="0" borderId="8" xfId="80" applyNumberFormat="1" applyFont="1" applyBorder="1" applyAlignment="1">
      <alignment vertical="center"/>
    </xf>
    <xf numFmtId="0" fontId="24" fillId="0" borderId="23" xfId="80" applyFont="1" applyBorder="1" applyAlignment="1">
      <alignment vertical="center"/>
    </xf>
    <xf numFmtId="0" fontId="19" fillId="0" borderId="23" xfId="8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4" fillId="0" borderId="0" xfId="0" applyFont="1"/>
    <xf numFmtId="0" fontId="83" fillId="0" borderId="4" xfId="0" applyFont="1" applyBorder="1" applyAlignment="1">
      <alignment horizontal="justify" vertical="center" wrapText="1"/>
    </xf>
    <xf numFmtId="3" fontId="83" fillId="0" borderId="4" xfId="0" applyNumberFormat="1" applyFont="1" applyBorder="1" applyAlignment="1">
      <alignment vertical="center" wrapText="1"/>
    </xf>
    <xf numFmtId="3" fontId="72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0" xfId="0" applyFont="1"/>
    <xf numFmtId="3" fontId="83" fillId="2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3" fontId="18" fillId="26" borderId="8" xfId="0" applyNumberFormat="1" applyFont="1" applyFill="1" applyBorder="1" applyAlignment="1">
      <alignment vertical="center" wrapText="1"/>
    </xf>
    <xf numFmtId="3" fontId="72" fillId="26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wrapText="1"/>
    </xf>
    <xf numFmtId="3" fontId="26" fillId="0" borderId="26" xfId="0" applyNumberFormat="1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/>
    <xf numFmtId="3" fontId="26" fillId="0" borderId="0" xfId="0" applyNumberFormat="1" applyFont="1" applyBorder="1" applyAlignment="1"/>
    <xf numFmtId="3" fontId="18" fillId="2" borderId="0" xfId="0" applyNumberFormat="1" applyFont="1" applyFill="1" applyBorder="1" applyAlignment="1">
      <alignment vertical="center" wrapText="1"/>
    </xf>
    <xf numFmtId="0" fontId="18" fillId="0" borderId="0" xfId="0" applyFont="1" applyBorder="1"/>
    <xf numFmtId="3" fontId="26" fillId="0" borderId="0" xfId="0" applyNumberFormat="1" applyFont="1" applyBorder="1"/>
    <xf numFmtId="0" fontId="26" fillId="0" borderId="0" xfId="0" applyFont="1" applyBorder="1" applyAlignment="1"/>
    <xf numFmtId="0" fontId="26" fillId="0" borderId="0" xfId="0" applyFont="1" applyAlignment="1"/>
    <xf numFmtId="0" fontId="3" fillId="0" borderId="0" xfId="81" applyFont="1"/>
    <xf numFmtId="0" fontId="3" fillId="2" borderId="0" xfId="81" applyFont="1" applyFill="1"/>
    <xf numFmtId="0" fontId="66" fillId="0" borderId="25" xfId="0" applyFont="1" applyBorder="1" applyAlignment="1"/>
    <xf numFmtId="0" fontId="66" fillId="0" borderId="24" xfId="0" applyFont="1" applyBorder="1" applyAlignment="1"/>
    <xf numFmtId="0" fontId="15" fillId="0" borderId="0" xfId="0" applyFont="1" applyBorder="1" applyAlignment="1">
      <alignment horizontal="center"/>
    </xf>
    <xf numFmtId="0" fontId="66" fillId="0" borderId="27" xfId="0" applyFont="1" applyBorder="1" applyAlignment="1"/>
    <xf numFmtId="0" fontId="66" fillId="0" borderId="11" xfId="0" applyFont="1" applyBorder="1" applyAlignment="1"/>
    <xf numFmtId="0" fontId="66" fillId="0" borderId="28" xfId="0" applyFont="1" applyBorder="1" applyAlignment="1"/>
    <xf numFmtId="0" fontId="66" fillId="0" borderId="23" xfId="0" applyFont="1" applyBorder="1" applyAlignment="1"/>
    <xf numFmtId="3" fontId="16" fillId="0" borderId="2" xfId="0" applyNumberFormat="1" applyFont="1" applyBorder="1" applyAlignment="1">
      <alignment horizontal="centerContinuous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Continuous" vertical="center"/>
    </xf>
    <xf numFmtId="0" fontId="16" fillId="0" borderId="9" xfId="0" applyNumberFormat="1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Continuous" vertical="center" wrapText="1"/>
    </xf>
    <xf numFmtId="3" fontId="16" fillId="0" borderId="4" xfId="0" applyNumberFormat="1" applyFont="1" applyBorder="1" applyAlignment="1">
      <alignment horizontal="centerContinuous" vertical="center"/>
    </xf>
    <xf numFmtId="0" fontId="16" fillId="0" borderId="5" xfId="0" applyNumberFormat="1" applyFont="1" applyBorder="1" applyAlignment="1">
      <alignment horizontal="centerContinuous" vertical="center" wrapText="1"/>
    </xf>
    <xf numFmtId="0" fontId="66" fillId="0" borderId="3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/>
    <xf numFmtId="3" fontId="16" fillId="0" borderId="4" xfId="0" applyNumberFormat="1" applyFont="1" applyBorder="1" applyAlignment="1"/>
    <xf numFmtId="0" fontId="66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22" xfId="0" applyFont="1" applyBorder="1" applyAlignment="1"/>
    <xf numFmtId="3" fontId="3" fillId="0" borderId="29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3" fontId="2" fillId="0" borderId="22" xfId="0" applyNumberFormat="1" applyFont="1" applyBorder="1" applyAlignment="1"/>
    <xf numFmtId="3" fontId="2" fillId="0" borderId="4" xfId="0" applyNumberFormat="1" applyFont="1" applyBorder="1" applyAlignment="1"/>
    <xf numFmtId="3" fontId="2" fillId="0" borderId="0" xfId="0" applyNumberFormat="1" applyFont="1" applyBorder="1" applyAlignment="1">
      <alignment vertical="center"/>
    </xf>
    <xf numFmtId="3" fontId="66" fillId="0" borderId="0" xfId="0" applyNumberFormat="1" applyFont="1" applyBorder="1" applyAlignment="1"/>
    <xf numFmtId="0" fontId="66" fillId="0" borderId="0" xfId="0" applyNumberFormat="1" applyFont="1" applyBorder="1" applyAlignment="1"/>
    <xf numFmtId="3" fontId="66" fillId="0" borderId="4" xfId="0" applyNumberFormat="1" applyFont="1" applyBorder="1" applyAlignment="1"/>
    <xf numFmtId="0" fontId="66" fillId="0" borderId="4" xfId="0" applyNumberFormat="1" applyFont="1" applyBorder="1" applyAlignment="1"/>
    <xf numFmtId="3" fontId="79" fillId="0" borderId="0" xfId="86" applyNumberFormat="1" applyFont="1"/>
    <xf numFmtId="166" fontId="13" fillId="27" borderId="32" xfId="86" applyNumberFormat="1" applyFont="1" applyFill="1" applyBorder="1"/>
    <xf numFmtId="166" fontId="13" fillId="27" borderId="33" xfId="86" applyNumberFormat="1" applyFont="1" applyFill="1" applyBorder="1"/>
    <xf numFmtId="0" fontId="57" fillId="0" borderId="0" xfId="86" applyBorder="1"/>
    <xf numFmtId="0" fontId="15" fillId="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6" fillId="0" borderId="22" xfId="0" applyFont="1" applyFill="1" applyBorder="1" applyAlignment="1">
      <alignment vertical="center" wrapText="1"/>
    </xf>
    <xf numFmtId="0" fontId="76" fillId="0" borderId="4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3" fontId="15" fillId="0" borderId="22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24" fillId="0" borderId="4" xfId="80" applyFont="1" applyBorder="1" applyAlignment="1">
      <alignment vertical="center" wrapText="1"/>
    </xf>
    <xf numFmtId="0" fontId="24" fillId="0" borderId="4" xfId="80" applyFont="1" applyBorder="1" applyAlignment="1">
      <alignment vertical="center"/>
    </xf>
    <xf numFmtId="0" fontId="24" fillId="0" borderId="4" xfId="8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3" fontId="9" fillId="0" borderId="1" xfId="0" applyNumberFormat="1" applyFont="1" applyBorder="1"/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/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29" xfId="83" applyFont="1" applyBorder="1" applyAlignment="1">
      <alignment horizontal="right" vertical="center"/>
    </xf>
    <xf numFmtId="49" fontId="69" fillId="0" borderId="23" xfId="83" applyNumberFormat="1" applyFont="1" applyBorder="1" applyAlignment="1">
      <alignment horizontal="center" vertical="center" wrapText="1"/>
    </xf>
    <xf numFmtId="3" fontId="3" fillId="0" borderId="34" xfId="83" applyNumberFormat="1" applyFont="1" applyBorder="1" applyAlignment="1">
      <alignment vertical="center"/>
    </xf>
    <xf numFmtId="0" fontId="24" fillId="0" borderId="7" xfId="8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0" xfId="3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82" applyNumberFormat="1" applyFont="1" applyAlignment="1">
      <alignment horizontal="left"/>
    </xf>
    <xf numFmtId="3" fontId="3" fillId="0" borderId="0" xfId="82" applyNumberFormat="1" applyFont="1" applyBorder="1" applyAlignment="1">
      <alignment horizontal="left"/>
    </xf>
    <xf numFmtId="3" fontId="2" fillId="0" borderId="0" xfId="82" applyNumberFormat="1" applyFont="1" applyBorder="1" applyAlignment="1">
      <alignment horizontal="left"/>
    </xf>
    <xf numFmtId="3" fontId="9" fillId="0" borderId="0" xfId="82" applyNumberFormat="1" applyFont="1" applyBorder="1" applyAlignment="1">
      <alignment horizontal="left"/>
    </xf>
    <xf numFmtId="3" fontId="2" fillId="0" borderId="0" xfId="82" applyNumberFormat="1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0" fontId="18" fillId="0" borderId="0" xfId="3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 applyProtection="1">
      <alignment vertical="center" wrapText="1"/>
    </xf>
    <xf numFmtId="0" fontId="17" fillId="0" borderId="0" xfId="3" applyBorder="1"/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Border="1" applyAlignment="1" applyProtection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56" fillId="0" borderId="0" xfId="85"/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79" fillId="0" borderId="0" xfId="86" applyNumberFormat="1" applyFont="1"/>
    <xf numFmtId="2" fontId="57" fillId="0" borderId="0" xfId="86" applyNumberFormat="1"/>
    <xf numFmtId="0" fontId="89" fillId="0" borderId="0" xfId="86" applyFont="1"/>
    <xf numFmtId="3" fontId="13" fillId="0" borderId="31" xfId="86" applyNumberFormat="1" applyFont="1" applyBorder="1"/>
    <xf numFmtId="3" fontId="13" fillId="0" borderId="32" xfId="86" applyNumberFormat="1" applyFont="1" applyFill="1" applyBorder="1"/>
    <xf numFmtId="3" fontId="13" fillId="0" borderId="32" xfId="86" applyNumberFormat="1" applyFont="1" applyBorder="1"/>
    <xf numFmtId="167" fontId="13" fillId="0" borderId="32" xfId="86" applyNumberFormat="1" applyFont="1" applyFill="1" applyBorder="1"/>
    <xf numFmtId="0" fontId="13" fillId="0" borderId="32" xfId="86" applyFont="1" applyBorder="1"/>
    <xf numFmtId="0" fontId="13" fillId="0" borderId="35" xfId="86" applyFont="1" applyBorder="1"/>
    <xf numFmtId="0" fontId="57" fillId="0" borderId="36" xfId="86" applyBorder="1"/>
    <xf numFmtId="3" fontId="90" fillId="0" borderId="0" xfId="86" applyNumberFormat="1" applyFont="1" applyBorder="1"/>
    <xf numFmtId="3" fontId="57" fillId="0" borderId="37" xfId="86" applyNumberFormat="1" applyBorder="1"/>
    <xf numFmtId="3" fontId="13" fillId="0" borderId="0" xfId="86" applyNumberFormat="1" applyFont="1" applyBorder="1"/>
    <xf numFmtId="3" fontId="57" fillId="0" borderId="0" xfId="86" applyNumberFormat="1" applyBorder="1"/>
    <xf numFmtId="0" fontId="57" fillId="0" borderId="37" xfId="86" applyBorder="1"/>
    <xf numFmtId="0" fontId="57" fillId="0" borderId="38" xfId="86" applyBorder="1"/>
    <xf numFmtId="0" fontId="13" fillId="0" borderId="39" xfId="86" applyFont="1" applyBorder="1"/>
    <xf numFmtId="0" fontId="57" fillId="0" borderId="39" xfId="86" applyBorder="1"/>
    <xf numFmtId="3" fontId="13" fillId="0" borderId="39" xfId="86" applyNumberFormat="1" applyFont="1" applyBorder="1"/>
    <xf numFmtId="9" fontId="13" fillId="0" borderId="39" xfId="86" applyNumberFormat="1" applyFont="1" applyBorder="1"/>
    <xf numFmtId="3" fontId="13" fillId="0" borderId="40" xfId="86" applyNumberFormat="1" applyFont="1" applyBorder="1"/>
    <xf numFmtId="9" fontId="57" fillId="0" borderId="0" xfId="86" applyNumberFormat="1"/>
    <xf numFmtId="2" fontId="57" fillId="0" borderId="0" xfId="86" applyNumberFormat="1" applyFill="1" applyBorder="1"/>
    <xf numFmtId="3" fontId="57" fillId="0" borderId="0" xfId="86" applyNumberFormat="1" applyFill="1" applyBorder="1"/>
    <xf numFmtId="0" fontId="57" fillId="0" borderId="0" xfId="86" applyFill="1" applyBorder="1"/>
    <xf numFmtId="0" fontId="5" fillId="0" borderId="0" xfId="78"/>
    <xf numFmtId="0" fontId="5" fillId="0" borderId="0" xfId="78" applyAlignment="1">
      <alignment wrapText="1"/>
    </xf>
    <xf numFmtId="3" fontId="5" fillId="0" borderId="0" xfId="78" applyNumberFormat="1"/>
    <xf numFmtId="0" fontId="12" fillId="0" borderId="0" xfId="78" applyFont="1"/>
    <xf numFmtId="0" fontId="5" fillId="0" borderId="0" xfId="78" applyFont="1" applyAlignment="1">
      <alignment wrapText="1"/>
    </xf>
    <xf numFmtId="0" fontId="5" fillId="0" borderId="0" xfId="78" applyAlignment="1">
      <alignment horizontal="center" vertical="center"/>
    </xf>
    <xf numFmtId="3" fontId="66" fillId="0" borderId="42" xfId="0" applyNumberFormat="1" applyFont="1" applyBorder="1" applyAlignment="1">
      <alignment vertical="center" wrapText="1"/>
    </xf>
    <xf numFmtId="3" fontId="66" fillId="0" borderId="41" xfId="0" applyNumberFormat="1" applyFont="1" applyBorder="1" applyAlignment="1">
      <alignment vertical="center" wrapText="1"/>
    </xf>
    <xf numFmtId="3" fontId="16" fillId="0" borderId="41" xfId="0" applyNumberFormat="1" applyFont="1" applyBorder="1" applyAlignment="1">
      <alignment vertical="center" wrapText="1"/>
    </xf>
    <xf numFmtId="3" fontId="66" fillId="0" borderId="41" xfId="0" applyNumberFormat="1" applyFont="1" applyFill="1" applyBorder="1" applyAlignment="1">
      <alignment vertical="center" wrapText="1"/>
    </xf>
    <xf numFmtId="3" fontId="67" fillId="0" borderId="4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67" fillId="0" borderId="5" xfId="0" applyNumberFormat="1" applyFont="1" applyFill="1" applyBorder="1" applyAlignment="1">
      <alignment vertical="center" wrapText="1"/>
    </xf>
    <xf numFmtId="3" fontId="68" fillId="0" borderId="4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 vertical="center"/>
    </xf>
    <xf numFmtId="3" fontId="9" fillId="0" borderId="41" xfId="0" applyNumberFormat="1" applyFont="1" applyBorder="1" applyAlignment="1">
      <alignment vertical="center"/>
    </xf>
    <xf numFmtId="0" fontId="57" fillId="0" borderId="43" xfId="86" applyBorder="1"/>
    <xf numFmtId="0" fontId="57" fillId="0" borderId="44" xfId="86" applyBorder="1"/>
    <xf numFmtId="0" fontId="57" fillId="0" borderId="45" xfId="86" applyBorder="1"/>
    <xf numFmtId="0" fontId="57" fillId="0" borderId="46" xfId="86" applyBorder="1"/>
    <xf numFmtId="3" fontId="57" fillId="0" borderId="46" xfId="86" applyNumberFormat="1" applyBorder="1"/>
    <xf numFmtId="2" fontId="57" fillId="0" borderId="46" xfId="86" applyNumberFormat="1" applyBorder="1"/>
    <xf numFmtId="0" fontId="79" fillId="0" borderId="46" xfId="86" applyFont="1" applyBorder="1"/>
    <xf numFmtId="0" fontId="57" fillId="0" borderId="47" xfId="86" applyBorder="1"/>
    <xf numFmtId="0" fontId="79" fillId="0" borderId="43" xfId="86" applyFont="1" applyBorder="1"/>
    <xf numFmtId="0" fontId="79" fillId="0" borderId="44" xfId="86" applyFont="1" applyBorder="1"/>
    <xf numFmtId="0" fontId="79" fillId="0" borderId="48" xfId="86" applyFont="1" applyBorder="1"/>
    <xf numFmtId="3" fontId="79" fillId="0" borderId="43" xfId="86" applyNumberFormat="1" applyFont="1" applyBorder="1"/>
    <xf numFmtId="2" fontId="57" fillId="0" borderId="43" xfId="86" applyNumberFormat="1" applyFont="1" applyBorder="1" applyAlignment="1">
      <alignment horizontal="center"/>
    </xf>
    <xf numFmtId="9" fontId="79" fillId="0" borderId="43" xfId="86" applyNumberFormat="1" applyFont="1" applyBorder="1"/>
    <xf numFmtId="0" fontId="79" fillId="0" borderId="49" xfId="86" applyFont="1" applyBorder="1"/>
    <xf numFmtId="2" fontId="79" fillId="0" borderId="43" xfId="86" applyNumberFormat="1" applyFont="1" applyBorder="1"/>
    <xf numFmtId="0" fontId="57" fillId="0" borderId="48" xfId="86" applyBorder="1"/>
    <xf numFmtId="3" fontId="57" fillId="0" borderId="43" xfId="86" applyNumberFormat="1" applyBorder="1"/>
    <xf numFmtId="2" fontId="57" fillId="0" borderId="43" xfId="86" applyNumberFormat="1" applyBorder="1"/>
    <xf numFmtId="3" fontId="80" fillId="0" borderId="43" xfId="86" applyNumberFormat="1" applyFont="1" applyBorder="1"/>
    <xf numFmtId="0" fontId="80" fillId="0" borderId="43" xfId="86" applyFont="1" applyBorder="1"/>
    <xf numFmtId="3" fontId="57" fillId="0" borderId="49" xfId="86" applyNumberFormat="1" applyBorder="1"/>
    <xf numFmtId="0" fontId="57" fillId="28" borderId="43" xfId="86" applyFill="1" applyBorder="1"/>
    <xf numFmtId="3" fontId="57" fillId="6" borderId="49" xfId="86" applyNumberFormat="1" applyFill="1" applyBorder="1"/>
    <xf numFmtId="3" fontId="57" fillId="0" borderId="43" xfId="86" applyNumberFormat="1" applyFont="1" applyBorder="1"/>
    <xf numFmtId="3" fontId="81" fillId="0" borderId="43" xfId="86" applyNumberFormat="1" applyFont="1" applyBorder="1"/>
    <xf numFmtId="0" fontId="79" fillId="0" borderId="43" xfId="86" applyFont="1" applyFill="1" applyBorder="1"/>
    <xf numFmtId="2" fontId="85" fillId="0" borderId="43" xfId="86" applyNumberFormat="1" applyFont="1" applyBorder="1"/>
    <xf numFmtId="3" fontId="56" fillId="0" borderId="43" xfId="85" applyNumberFormat="1" applyBorder="1"/>
    <xf numFmtId="0" fontId="57" fillId="0" borderId="43" xfId="86" applyBorder="1" applyAlignment="1">
      <alignment horizontal="right"/>
    </xf>
    <xf numFmtId="0" fontId="79" fillId="0" borderId="43" xfId="86" applyFont="1" applyBorder="1" applyAlignment="1">
      <alignment horizontal="right"/>
    </xf>
    <xf numFmtId="3" fontId="79" fillId="0" borderId="49" xfId="86" applyNumberFormat="1" applyFont="1" applyBorder="1"/>
    <xf numFmtId="0" fontId="57" fillId="0" borderId="43" xfId="86" applyFont="1" applyBorder="1"/>
    <xf numFmtId="0" fontId="57" fillId="0" borderId="49" xfId="86" applyBorder="1"/>
    <xf numFmtId="0" fontId="57" fillId="0" borderId="50" xfId="86" applyBorder="1"/>
    <xf numFmtId="0" fontId="57" fillId="0" borderId="51" xfId="86" applyBorder="1"/>
    <xf numFmtId="3" fontId="57" fillId="0" borderId="51" xfId="86" applyNumberFormat="1" applyBorder="1"/>
    <xf numFmtId="2" fontId="57" fillId="0" borderId="51" xfId="86" applyNumberFormat="1" applyBorder="1"/>
    <xf numFmtId="0" fontId="79" fillId="0" borderId="51" xfId="86" applyFont="1" applyBorder="1"/>
    <xf numFmtId="0" fontId="57" fillId="0" borderId="52" xfId="86" applyBorder="1"/>
    <xf numFmtId="0" fontId="57" fillId="0" borderId="53" xfId="86" applyBorder="1"/>
    <xf numFmtId="3" fontId="57" fillId="0" borderId="53" xfId="86" applyNumberFormat="1" applyBorder="1"/>
    <xf numFmtId="3" fontId="57" fillId="0" borderId="54" xfId="86" applyNumberFormat="1" applyBorder="1"/>
    <xf numFmtId="3" fontId="13" fillId="0" borderId="55" xfId="86" applyNumberFormat="1" applyFont="1" applyBorder="1"/>
    <xf numFmtId="0" fontId="13" fillId="27" borderId="43" xfId="86" applyFont="1" applyFill="1" applyBorder="1"/>
    <xf numFmtId="3" fontId="13" fillId="27" borderId="56" xfId="86" applyNumberFormat="1" applyFont="1" applyFill="1" applyBorder="1"/>
    <xf numFmtId="3" fontId="13" fillId="0" borderId="57" xfId="86" applyNumberFormat="1" applyFont="1" applyBorder="1"/>
    <xf numFmtId="3" fontId="57" fillId="0" borderId="58" xfId="86" applyNumberFormat="1" applyBorder="1"/>
    <xf numFmtId="0" fontId="13" fillId="27" borderId="58" xfId="86" applyFont="1" applyFill="1" applyBorder="1"/>
    <xf numFmtId="0" fontId="57" fillId="0" borderId="58" xfId="86" applyBorder="1"/>
    <xf numFmtId="0" fontId="13" fillId="27" borderId="59" xfId="86" applyFont="1" applyFill="1" applyBorder="1"/>
    <xf numFmtId="3" fontId="16" fillId="0" borderId="63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3" fontId="66" fillId="0" borderId="64" xfId="0" applyNumberFormat="1" applyFont="1" applyBorder="1"/>
    <xf numFmtId="3" fontId="16" fillId="0" borderId="64" xfId="0" applyNumberFormat="1" applyFont="1" applyBorder="1" applyAlignment="1">
      <alignment horizontal="right" vertical="top" wrapText="1"/>
    </xf>
    <xf numFmtId="3" fontId="16" fillId="0" borderId="68" xfId="0" applyNumberFormat="1" applyFont="1" applyBorder="1" applyAlignment="1">
      <alignment horizontal="right" vertical="top" wrapText="1"/>
    </xf>
    <xf numFmtId="3" fontId="66" fillId="0" borderId="63" xfId="0" applyNumberFormat="1" applyFont="1" applyBorder="1"/>
    <xf numFmtId="3" fontId="16" fillId="0" borderId="63" xfId="0" applyNumberFormat="1" applyFont="1" applyBorder="1" applyAlignment="1">
      <alignment horizontal="right" vertical="top" wrapText="1"/>
    </xf>
    <xf numFmtId="3" fontId="16" fillId="0" borderId="69" xfId="0" applyNumberFormat="1" applyFont="1" applyBorder="1" applyAlignment="1">
      <alignment horizontal="right" vertical="top" wrapText="1"/>
    </xf>
    <xf numFmtId="3" fontId="16" fillId="0" borderId="61" xfId="78" applyNumberFormat="1" applyFont="1" applyBorder="1" applyAlignment="1">
      <alignment horizontal="center" vertical="center"/>
    </xf>
    <xf numFmtId="3" fontId="16" fillId="0" borderId="62" xfId="78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Continuous" vertical="center" wrapText="1"/>
    </xf>
    <xf numFmtId="2" fontId="3" fillId="0" borderId="64" xfId="0" applyNumberFormat="1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66" fillId="0" borderId="65" xfId="0" applyFont="1" applyBorder="1" applyAlignment="1"/>
    <xf numFmtId="0" fontId="67" fillId="0" borderId="65" xfId="0" applyFont="1" applyBorder="1" applyAlignment="1">
      <alignment horizontal="center" vertical="center" wrapText="1"/>
    </xf>
    <xf numFmtId="0" fontId="67" fillId="0" borderId="65" xfId="0" applyFont="1" applyBorder="1" applyAlignment="1"/>
    <xf numFmtId="0" fontId="15" fillId="0" borderId="70" xfId="0" applyFont="1" applyBorder="1" applyAlignment="1"/>
    <xf numFmtId="2" fontId="3" fillId="0" borderId="63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/>
    </xf>
    <xf numFmtId="0" fontId="76" fillId="0" borderId="63" xfId="0" applyFont="1" applyBorder="1" applyAlignment="1">
      <alignment vertical="center"/>
    </xf>
    <xf numFmtId="2" fontId="76" fillId="0" borderId="63" xfId="0" applyNumberFormat="1" applyFont="1" applyBorder="1" applyAlignment="1">
      <alignment vertical="center"/>
    </xf>
    <xf numFmtId="2" fontId="76" fillId="0" borderId="63" xfId="0" applyNumberFormat="1" applyFont="1" applyBorder="1" applyAlignment="1">
      <alignment vertical="center" wrapText="1"/>
    </xf>
    <xf numFmtId="2" fontId="76" fillId="0" borderId="64" xfId="0" applyNumberFormat="1" applyFont="1" applyBorder="1" applyAlignment="1">
      <alignment vertical="center" wrapText="1"/>
    </xf>
    <xf numFmtId="0" fontId="75" fillId="0" borderId="67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Continuous" vertical="center"/>
    </xf>
    <xf numFmtId="2" fontId="15" fillId="0" borderId="69" xfId="0" applyNumberFormat="1" applyFont="1" applyBorder="1" applyAlignment="1">
      <alignment vertical="center"/>
    </xf>
    <xf numFmtId="2" fontId="15" fillId="0" borderId="68" xfId="0" applyNumberFormat="1" applyFont="1" applyBorder="1" applyAlignment="1">
      <alignment vertical="center"/>
    </xf>
    <xf numFmtId="3" fontId="2" fillId="0" borderId="66" xfId="0" applyNumberFormat="1" applyFont="1" applyBorder="1"/>
    <xf numFmtId="3" fontId="2" fillId="0" borderId="63" xfId="0" applyNumberFormat="1" applyFont="1" applyBorder="1"/>
    <xf numFmtId="3" fontId="3" fillId="0" borderId="66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left" vertical="center"/>
    </xf>
    <xf numFmtId="3" fontId="3" fillId="0" borderId="63" xfId="0" applyNumberFormat="1" applyFont="1" applyFill="1" applyBorder="1" applyAlignment="1">
      <alignment vertical="center"/>
    </xf>
    <xf numFmtId="3" fontId="3" fillId="0" borderId="63" xfId="0" applyNumberFormat="1" applyFont="1" applyBorder="1"/>
    <xf numFmtId="3" fontId="3" fillId="0" borderId="64" xfId="0" applyNumberFormat="1" applyFont="1" applyBorder="1"/>
    <xf numFmtId="3" fontId="3" fillId="0" borderId="63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horizontal="left" vertical="center"/>
    </xf>
    <xf numFmtId="3" fontId="2" fillId="0" borderId="63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left" vertical="center" wrapText="1"/>
    </xf>
    <xf numFmtId="3" fontId="2" fillId="0" borderId="69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horizontal="right" vertical="center"/>
    </xf>
    <xf numFmtId="3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3" xfId="0" applyNumberFormat="1" applyFont="1" applyBorder="1" applyAlignment="1">
      <alignment horizontal="left" vertical="center" wrapText="1"/>
    </xf>
    <xf numFmtId="3" fontId="2" fillId="0" borderId="63" xfId="0" applyNumberFormat="1" applyFont="1" applyBorder="1" applyAlignment="1">
      <alignment horizontal="left" vertical="center" wrapText="1"/>
    </xf>
    <xf numFmtId="3" fontId="3" fillId="0" borderId="69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0" fontId="19" fillId="0" borderId="61" xfId="3" applyFont="1" applyBorder="1" applyAlignment="1" applyProtection="1">
      <alignment horizontal="center" vertical="center" wrapText="1"/>
      <protection locked="0"/>
    </xf>
    <xf numFmtId="0" fontId="19" fillId="0" borderId="62" xfId="3" applyFont="1" applyBorder="1" applyAlignment="1" applyProtection="1">
      <alignment horizontal="center" vertical="center" wrapText="1"/>
      <protection locked="0"/>
    </xf>
    <xf numFmtId="0" fontId="20" fillId="0" borderId="63" xfId="3" applyFont="1" applyBorder="1" applyAlignment="1">
      <alignment horizontal="center" vertical="center"/>
    </xf>
    <xf numFmtId="0" fontId="20" fillId="0" borderId="64" xfId="3" applyFont="1" applyBorder="1" applyAlignment="1">
      <alignment horizontal="center" vertical="center"/>
    </xf>
    <xf numFmtId="0" fontId="19" fillId="0" borderId="61" xfId="3" applyFont="1" applyBorder="1" applyAlignment="1" applyProtection="1">
      <alignment horizontal="center" vertical="center" wrapText="1"/>
    </xf>
    <xf numFmtId="0" fontId="21" fillId="0" borderId="66" xfId="3" applyFont="1" applyBorder="1" applyAlignment="1">
      <alignment horizontal="right"/>
    </xf>
    <xf numFmtId="0" fontId="22" fillId="0" borderId="63" xfId="3" applyFont="1" applyFill="1" applyBorder="1" applyAlignment="1" applyProtection="1">
      <alignment horizontal="left" vertical="center" wrapText="1" indent="1"/>
    </xf>
    <xf numFmtId="0" fontId="22" fillId="0" borderId="63" xfId="3" applyFont="1" applyFill="1" applyBorder="1" applyAlignment="1" applyProtection="1">
      <alignment horizontal="center" vertical="center" wrapText="1"/>
    </xf>
    <xf numFmtId="3" fontId="23" fillId="0" borderId="63" xfId="3" applyNumberFormat="1" applyFont="1" applyFill="1" applyBorder="1" applyAlignment="1" applyProtection="1">
      <alignment horizontal="right" vertical="center" wrapText="1"/>
    </xf>
    <xf numFmtId="3" fontId="23" fillId="0" borderId="64" xfId="3" applyNumberFormat="1" applyFont="1" applyFill="1" applyBorder="1" applyAlignment="1" applyProtection="1">
      <alignment horizontal="right" vertical="center" wrapText="1"/>
    </xf>
    <xf numFmtId="49" fontId="21" fillId="0" borderId="63" xfId="3" applyNumberFormat="1" applyFont="1" applyFill="1" applyBorder="1" applyAlignment="1" applyProtection="1">
      <alignment horizontal="left" vertical="center" wrapText="1" indent="1"/>
    </xf>
    <xf numFmtId="0" fontId="25" fillId="0" borderId="63" xfId="3" applyFont="1" applyFill="1" applyBorder="1" applyAlignment="1" applyProtection="1">
      <alignment horizontal="center" vertical="center" wrapText="1"/>
    </xf>
    <xf numFmtId="0" fontId="25" fillId="0" borderId="63" xfId="3" applyFont="1" applyFill="1" applyBorder="1" applyAlignment="1" applyProtection="1">
      <alignment horizontal="left" vertical="center" wrapText="1" indent="1"/>
    </xf>
    <xf numFmtId="3" fontId="25" fillId="0" borderId="63" xfId="3" applyNumberFormat="1" applyFont="1" applyBorder="1"/>
    <xf numFmtId="164" fontId="25" fillId="0" borderId="63" xfId="3" applyNumberFormat="1" applyFont="1" applyFill="1" applyBorder="1" applyAlignment="1" applyProtection="1">
      <alignment horizontal="right" vertical="center" wrapText="1"/>
    </xf>
    <xf numFmtId="49" fontId="21" fillId="0" borderId="63" xfId="3" applyNumberFormat="1" applyFont="1" applyFill="1" applyBorder="1" applyAlignment="1" applyProtection="1">
      <alignment horizontal="center" vertical="center" wrapText="1"/>
    </xf>
    <xf numFmtId="0" fontId="21" fillId="0" borderId="63" xfId="3" applyFont="1" applyFill="1" applyBorder="1" applyAlignment="1" applyProtection="1">
      <alignment horizontal="left" vertical="center" wrapText="1" indent="1"/>
    </xf>
    <xf numFmtId="164" fontId="23" fillId="0" borderId="63" xfId="3" applyNumberFormat="1" applyFont="1" applyFill="1" applyBorder="1" applyAlignment="1" applyProtection="1">
      <alignment horizontal="right" vertical="center" wrapText="1"/>
    </xf>
    <xf numFmtId="164" fontId="23" fillId="0" borderId="64" xfId="3" applyNumberFormat="1" applyFont="1" applyFill="1" applyBorder="1" applyAlignment="1" applyProtection="1">
      <alignment horizontal="right" vertical="center" wrapText="1"/>
    </xf>
    <xf numFmtId="49" fontId="22" fillId="0" borderId="63" xfId="3" applyNumberFormat="1" applyFont="1" applyFill="1" applyBorder="1" applyAlignment="1" applyProtection="1">
      <alignment horizontal="left" vertical="center" wrapText="1" indent="1"/>
    </xf>
    <xf numFmtId="49" fontId="22" fillId="0" borderId="63" xfId="3" applyNumberFormat="1" applyFont="1" applyFill="1" applyBorder="1" applyAlignment="1" applyProtection="1">
      <alignment horizontal="center" vertical="center" wrapText="1"/>
    </xf>
    <xf numFmtId="3" fontId="23" fillId="0" borderId="63" xfId="3" applyNumberFormat="1" applyFont="1" applyFill="1" applyBorder="1" applyAlignment="1" applyProtection="1">
      <alignment horizontal="right" vertical="center" wrapText="1"/>
      <protection locked="0"/>
    </xf>
    <xf numFmtId="3" fontId="23" fillId="0" borderId="64" xfId="3" applyNumberFormat="1" applyFont="1" applyFill="1" applyBorder="1" applyAlignment="1" applyProtection="1">
      <alignment horizontal="right" vertical="center" wrapText="1"/>
      <protection locked="0"/>
    </xf>
    <xf numFmtId="0" fontId="25" fillId="0" borderId="63" xfId="3" applyFont="1" applyBorder="1"/>
    <xf numFmtId="0" fontId="21" fillId="0" borderId="67" xfId="3" applyFont="1" applyBorder="1" applyAlignment="1">
      <alignment horizontal="right"/>
    </xf>
    <xf numFmtId="0" fontId="23" fillId="0" borderId="69" xfId="3" applyFont="1" applyFill="1" applyBorder="1" applyAlignment="1" applyProtection="1">
      <alignment horizontal="left" vertical="center" wrapText="1" indent="1"/>
    </xf>
    <xf numFmtId="0" fontId="23" fillId="0" borderId="69" xfId="3" applyFont="1" applyFill="1" applyBorder="1" applyAlignment="1" applyProtection="1">
      <alignment horizontal="center" vertical="center" wrapText="1"/>
    </xf>
    <xf numFmtId="164" fontId="23" fillId="0" borderId="69" xfId="3" applyNumberFormat="1" applyFont="1" applyFill="1" applyBorder="1" applyAlignment="1" applyProtection="1">
      <alignment horizontal="right" vertical="center" wrapText="1"/>
    </xf>
    <xf numFmtId="164" fontId="23" fillId="0" borderId="68" xfId="3" applyNumberFormat="1" applyFont="1" applyFill="1" applyBorder="1" applyAlignment="1" applyProtection="1">
      <alignment horizontal="right" vertical="center" wrapText="1"/>
    </xf>
    <xf numFmtId="3" fontId="16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19" fillId="0" borderId="61" xfId="3" applyFont="1" applyFill="1" applyBorder="1" applyAlignment="1" applyProtection="1">
      <alignment horizontal="center" vertical="center" wrapText="1"/>
    </xf>
    <xf numFmtId="0" fontId="22" fillId="0" borderId="63" xfId="3" applyFont="1" applyFill="1" applyBorder="1" applyAlignment="1" applyProtection="1">
      <alignment vertical="center" wrapText="1"/>
    </xf>
    <xf numFmtId="3" fontId="22" fillId="0" borderId="63" xfId="3" applyNumberFormat="1" applyFont="1" applyFill="1" applyBorder="1" applyAlignment="1" applyProtection="1">
      <alignment vertical="center" wrapText="1"/>
    </xf>
    <xf numFmtId="3" fontId="22" fillId="0" borderId="64" xfId="3" applyNumberFormat="1" applyFont="1" applyFill="1" applyBorder="1" applyAlignment="1" applyProtection="1">
      <alignment vertical="center" wrapText="1"/>
    </xf>
    <xf numFmtId="3" fontId="21" fillId="0" borderId="63" xfId="3" applyNumberFormat="1" applyFont="1" applyBorder="1"/>
    <xf numFmtId="0" fontId="21" fillId="0" borderId="63" xfId="3" applyFont="1" applyBorder="1" applyAlignment="1" applyProtection="1">
      <alignment horizontal="left" vertical="center" indent="1"/>
    </xf>
    <xf numFmtId="0" fontId="17" fillId="0" borderId="63" xfId="3" applyBorder="1"/>
    <xf numFmtId="0" fontId="22" fillId="0" borderId="69" xfId="3" applyFont="1" applyFill="1" applyBorder="1" applyAlignment="1" applyProtection="1">
      <alignment horizontal="left" vertical="center" wrapText="1" indent="1"/>
    </xf>
    <xf numFmtId="0" fontId="22" fillId="0" borderId="69" xfId="3" applyFont="1" applyFill="1" applyBorder="1" applyAlignment="1" applyProtection="1">
      <alignment vertical="center" wrapText="1"/>
    </xf>
    <xf numFmtId="3" fontId="22" fillId="0" borderId="69" xfId="3" applyNumberFormat="1" applyFont="1" applyFill="1" applyBorder="1" applyAlignment="1" applyProtection="1">
      <alignment vertical="center" wrapText="1"/>
    </xf>
    <xf numFmtId="3" fontId="22" fillId="0" borderId="68" xfId="3" applyNumberFormat="1" applyFont="1" applyFill="1" applyBorder="1" applyAlignment="1" applyProtection="1">
      <alignment vertical="center" wrapText="1"/>
    </xf>
    <xf numFmtId="3" fontId="2" fillId="0" borderId="65" xfId="0" applyNumberFormat="1" applyFont="1" applyBorder="1" applyAlignment="1">
      <alignment horizontal="center" vertical="center"/>
    </xf>
    <xf numFmtId="3" fontId="16" fillId="0" borderId="65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3" fillId="0" borderId="6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66" fillId="0" borderId="66" xfId="0" applyNumberFormat="1" applyFont="1" applyBorder="1" applyAlignment="1">
      <alignment horizontal="right" vertical="center"/>
    </xf>
    <xf numFmtId="0" fontId="72" fillId="0" borderId="63" xfId="3" applyFont="1" applyFill="1" applyBorder="1" applyAlignment="1" applyProtection="1">
      <alignment horizontal="center" vertical="center" wrapText="1"/>
    </xf>
    <xf numFmtId="3" fontId="2" fillId="0" borderId="63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/>
    </xf>
    <xf numFmtId="3" fontId="67" fillId="0" borderId="63" xfId="0" applyNumberFormat="1" applyFont="1" applyBorder="1" applyAlignment="1">
      <alignment horizontal="center" vertical="center"/>
    </xf>
    <xf numFmtId="0" fontId="87" fillId="0" borderId="63" xfId="3" applyFont="1" applyFill="1" applyBorder="1" applyAlignment="1" applyProtection="1">
      <alignment horizontal="left" vertical="center" wrapText="1" indent="1"/>
    </xf>
    <xf numFmtId="3" fontId="9" fillId="0" borderId="63" xfId="0" applyNumberFormat="1" applyFont="1" applyFill="1" applyBorder="1" applyAlignment="1">
      <alignment horizontal="right" vertical="center"/>
    </xf>
    <xf numFmtId="3" fontId="9" fillId="0" borderId="64" xfId="0" applyNumberFormat="1" applyFont="1" applyFill="1" applyBorder="1" applyAlignment="1">
      <alignment horizontal="right" vertical="center"/>
    </xf>
    <xf numFmtId="3" fontId="66" fillId="0" borderId="63" xfId="0" applyNumberFormat="1" applyFont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left" vertical="center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64" xfId="0" applyNumberFormat="1" applyFont="1" applyFill="1" applyBorder="1" applyAlignment="1">
      <alignment horizontal="right" vertical="center"/>
    </xf>
    <xf numFmtId="3" fontId="9" fillId="0" borderId="63" xfId="0" applyNumberFormat="1" applyFont="1" applyFill="1" applyBorder="1" applyAlignment="1">
      <alignment vertical="center"/>
    </xf>
    <xf numFmtId="3" fontId="9" fillId="0" borderId="64" xfId="0" applyNumberFormat="1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vertical="center"/>
    </xf>
    <xf numFmtId="3" fontId="9" fillId="0" borderId="63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0" fontId="6" fillId="0" borderId="63" xfId="3" applyFont="1" applyFill="1" applyBorder="1" applyAlignment="1" applyProtection="1">
      <alignment horizontal="left" vertical="center" wrapText="1" indent="1"/>
    </xf>
    <xf numFmtId="3" fontId="3" fillId="0" borderId="63" xfId="0" applyNumberFormat="1" applyFont="1" applyFill="1" applyBorder="1" applyAlignment="1">
      <alignment horizontal="center" vertical="center"/>
    </xf>
    <xf numFmtId="49" fontId="3" fillId="0" borderId="63" xfId="0" applyNumberFormat="1" applyFont="1" applyBorder="1" applyAlignment="1">
      <alignment vertical="center"/>
    </xf>
    <xf numFmtId="3" fontId="66" fillId="0" borderId="67" xfId="0" applyNumberFormat="1" applyFont="1" applyBorder="1" applyAlignment="1">
      <alignment horizontal="right" vertical="center"/>
    </xf>
    <xf numFmtId="3" fontId="66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66" xfId="82" applyNumberFormat="1" applyFont="1" applyBorder="1"/>
    <xf numFmtId="3" fontId="2" fillId="0" borderId="63" xfId="82" applyNumberFormat="1" applyFont="1" applyBorder="1" applyAlignment="1">
      <alignment horizontal="center"/>
    </xf>
    <xf numFmtId="0" fontId="2" fillId="0" borderId="63" xfId="82" applyFont="1" applyBorder="1" applyAlignment="1">
      <alignment horizontal="center" vertical="center"/>
    </xf>
    <xf numFmtId="3" fontId="2" fillId="0" borderId="63" xfId="82" applyNumberFormat="1" applyFont="1" applyBorder="1" applyAlignment="1">
      <alignment horizontal="center" vertical="center" wrapText="1"/>
    </xf>
    <xf numFmtId="3" fontId="3" fillId="0" borderId="66" xfId="82" applyNumberFormat="1" applyFont="1" applyBorder="1" applyAlignment="1">
      <alignment horizontal="right"/>
    </xf>
    <xf numFmtId="3" fontId="3" fillId="0" borderId="67" xfId="82" applyNumberFormat="1" applyFont="1" applyBorder="1" applyAlignment="1">
      <alignment horizontal="right"/>
    </xf>
    <xf numFmtId="3" fontId="2" fillId="0" borderId="63" xfId="82" applyNumberFormat="1" applyFont="1" applyBorder="1"/>
    <xf numFmtId="3" fontId="3" fillId="0" borderId="63" xfId="82" applyNumberFormat="1" applyFont="1" applyBorder="1" applyAlignment="1">
      <alignment vertical="center"/>
    </xf>
    <xf numFmtId="3" fontId="3" fillId="0" borderId="63" xfId="82" applyNumberFormat="1" applyFont="1" applyBorder="1"/>
    <xf numFmtId="3" fontId="3" fillId="0" borderId="64" xfId="82" applyNumberFormat="1" applyFont="1" applyBorder="1"/>
    <xf numFmtId="3" fontId="2" fillId="0" borderId="63" xfId="82" applyNumberFormat="1" applyFont="1" applyBorder="1" applyAlignment="1">
      <alignment vertical="center"/>
    </xf>
    <xf numFmtId="3" fontId="2" fillId="0" borderId="64" xfId="82" applyNumberFormat="1" applyFont="1" applyBorder="1" applyAlignment="1">
      <alignment vertical="center"/>
    </xf>
    <xf numFmtId="3" fontId="2" fillId="0" borderId="69" xfId="82" applyNumberFormat="1" applyFont="1" applyBorder="1" applyAlignment="1">
      <alignment vertical="center"/>
    </xf>
    <xf numFmtId="3" fontId="2" fillId="0" borderId="68" xfId="82" applyNumberFormat="1" applyFont="1" applyBorder="1" applyAlignment="1">
      <alignment vertical="center"/>
    </xf>
    <xf numFmtId="3" fontId="3" fillId="0" borderId="63" xfId="82" applyNumberFormat="1" applyFont="1" applyFill="1" applyBorder="1"/>
    <xf numFmtId="3" fontId="3" fillId="0" borderId="63" xfId="82" applyNumberFormat="1" applyFont="1" applyFill="1" applyBorder="1" applyAlignment="1">
      <alignment vertical="center"/>
    </xf>
    <xf numFmtId="3" fontId="2" fillId="0" borderId="62" xfId="82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right" vertical="center" wrapText="1"/>
    </xf>
    <xf numFmtId="0" fontId="66" fillId="0" borderId="63" xfId="0" applyFont="1" applyBorder="1" applyAlignment="1">
      <alignment vertical="center" wrapText="1"/>
    </xf>
    <xf numFmtId="0" fontId="66" fillId="0" borderId="64" xfId="0" applyFont="1" applyBorder="1" applyAlignment="1">
      <alignment vertical="center" wrapText="1"/>
    </xf>
    <xf numFmtId="0" fontId="16" fillId="0" borderId="63" xfId="0" applyFont="1" applyFill="1" applyBorder="1" applyAlignment="1">
      <alignment horizontal="right" vertical="center" wrapText="1"/>
    </xf>
    <xf numFmtId="49" fontId="66" fillId="0" borderId="63" xfId="0" applyNumberFormat="1" applyFont="1" applyBorder="1" applyAlignment="1">
      <alignment vertical="center" wrapText="1"/>
    </xf>
    <xf numFmtId="3" fontId="66" fillId="0" borderId="63" xfId="0" applyNumberFormat="1" applyFont="1" applyBorder="1" applyAlignment="1">
      <alignment vertical="center" wrapText="1"/>
    </xf>
    <xf numFmtId="3" fontId="66" fillId="0" borderId="64" xfId="0" applyNumberFormat="1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3" fontId="16" fillId="0" borderId="63" xfId="0" applyNumberFormat="1" applyFont="1" applyBorder="1" applyAlignment="1">
      <alignment vertical="center" wrapText="1"/>
    </xf>
    <xf numFmtId="3" fontId="16" fillId="0" borderId="64" xfId="0" applyNumberFormat="1" applyFont="1" applyBorder="1" applyAlignment="1">
      <alignment vertical="center" wrapText="1"/>
    </xf>
    <xf numFmtId="0" fontId="16" fillId="0" borderId="63" xfId="0" applyFont="1" applyBorder="1" applyAlignment="1">
      <alignment horizontal="left" vertical="center" wrapText="1"/>
    </xf>
    <xf numFmtId="3" fontId="15" fillId="0" borderId="63" xfId="0" applyNumberFormat="1" applyFont="1" applyFill="1" applyBorder="1" applyAlignment="1">
      <alignment vertical="center" wrapText="1"/>
    </xf>
    <xf numFmtId="3" fontId="15" fillId="0" borderId="64" xfId="0" applyNumberFormat="1" applyFont="1" applyFill="1" applyBorder="1" applyAlignment="1">
      <alignment vertical="center" wrapText="1"/>
    </xf>
    <xf numFmtId="3" fontId="66" fillId="0" borderId="63" xfId="0" applyNumberFormat="1" applyFont="1" applyFill="1" applyBorder="1" applyAlignment="1">
      <alignment vertical="center" wrapText="1"/>
    </xf>
    <xf numFmtId="3" fontId="15" fillId="0" borderId="63" xfId="0" applyNumberFormat="1" applyFont="1" applyFill="1" applyBorder="1" applyAlignment="1">
      <alignment horizontal="right" vertical="center" wrapText="1"/>
    </xf>
    <xf numFmtId="3" fontId="15" fillId="0" borderId="64" xfId="0" applyNumberFormat="1" applyFont="1" applyFill="1" applyBorder="1" applyAlignment="1">
      <alignment horizontal="right" vertical="center" wrapText="1"/>
    </xf>
    <xf numFmtId="3" fontId="15" fillId="0" borderId="69" xfId="0" applyNumberFormat="1" applyFont="1" applyFill="1" applyBorder="1" applyAlignment="1">
      <alignment horizontal="right" vertical="center" wrapText="1"/>
    </xf>
    <xf numFmtId="3" fontId="15" fillId="0" borderId="68" xfId="0" applyNumberFormat="1" applyFont="1" applyFill="1" applyBorder="1" applyAlignment="1">
      <alignment horizontal="right" vertical="center" wrapText="1"/>
    </xf>
    <xf numFmtId="3" fontId="67" fillId="0" borderId="64" xfId="0" applyNumberFormat="1" applyFont="1" applyFill="1" applyBorder="1" applyAlignment="1">
      <alignment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3" fontId="66" fillId="0" borderId="64" xfId="0" applyNumberFormat="1" applyFont="1" applyFill="1" applyBorder="1" applyAlignment="1">
      <alignment vertical="center" wrapText="1"/>
    </xf>
    <xf numFmtId="0" fontId="67" fillId="0" borderId="63" xfId="0" applyFont="1" applyFill="1" applyBorder="1" applyAlignment="1">
      <alignment horizontal="right" vertical="center" wrapText="1"/>
    </xf>
    <xf numFmtId="0" fontId="67" fillId="0" borderId="63" xfId="0" applyFont="1" applyFill="1" applyBorder="1" applyAlignment="1">
      <alignment horizontal="center" vertical="center" wrapText="1"/>
    </xf>
    <xf numFmtId="3" fontId="67" fillId="0" borderId="63" xfId="0" applyNumberFormat="1" applyFont="1" applyFill="1" applyBorder="1" applyAlignment="1">
      <alignment vertical="center" wrapText="1"/>
    </xf>
    <xf numFmtId="49" fontId="66" fillId="0" borderId="63" xfId="0" applyNumberFormat="1" applyFont="1" applyFill="1" applyBorder="1" applyAlignment="1">
      <alignment vertical="center" wrapText="1"/>
    </xf>
    <xf numFmtId="49" fontId="16" fillId="0" borderId="63" xfId="0" applyNumberFormat="1" applyFont="1" applyFill="1" applyBorder="1" applyAlignment="1">
      <alignment vertical="center" wrapText="1"/>
    </xf>
    <xf numFmtId="0" fontId="16" fillId="0" borderId="63" xfId="0" applyFont="1" applyFill="1" applyBorder="1" applyAlignment="1">
      <alignment vertical="center" wrapText="1"/>
    </xf>
    <xf numFmtId="3" fontId="16" fillId="0" borderId="63" xfId="0" applyNumberFormat="1" applyFont="1" applyFill="1" applyBorder="1" applyAlignment="1">
      <alignment vertical="center" wrapText="1"/>
    </xf>
    <xf numFmtId="3" fontId="16" fillId="0" borderId="64" xfId="0" applyNumberFormat="1" applyFont="1" applyFill="1" applyBorder="1" applyAlignment="1">
      <alignment vertical="center" wrapText="1"/>
    </xf>
    <xf numFmtId="3" fontId="16" fillId="0" borderId="63" xfId="0" applyNumberFormat="1" applyFont="1" applyFill="1" applyBorder="1" applyAlignment="1">
      <alignment horizontal="right" vertical="center" wrapText="1"/>
    </xf>
    <xf numFmtId="3" fontId="16" fillId="0" borderId="64" xfId="0" applyNumberFormat="1" applyFont="1" applyFill="1" applyBorder="1" applyAlignment="1">
      <alignment horizontal="right" vertical="center" wrapText="1"/>
    </xf>
    <xf numFmtId="0" fontId="67" fillId="0" borderId="63" xfId="0" applyFont="1" applyFill="1" applyBorder="1" applyAlignment="1">
      <alignment vertical="center" wrapText="1"/>
    </xf>
    <xf numFmtId="3" fontId="19" fillId="0" borderId="61" xfId="83" applyNumberFormat="1" applyFont="1" applyBorder="1" applyAlignment="1">
      <alignment horizontal="center" vertical="center" wrapText="1"/>
    </xf>
    <xf numFmtId="3" fontId="19" fillId="0" borderId="62" xfId="83" applyNumberFormat="1" applyFont="1" applyBorder="1" applyAlignment="1">
      <alignment horizontal="center" vertical="center" wrapText="1"/>
    </xf>
    <xf numFmtId="3" fontId="19" fillId="0" borderId="63" xfId="83" applyNumberFormat="1" applyFont="1" applyBorder="1" applyAlignment="1">
      <alignment horizontal="center" vertical="center" wrapText="1"/>
    </xf>
    <xf numFmtId="3" fontId="19" fillId="0" borderId="64" xfId="83" applyNumberFormat="1" applyFont="1" applyBorder="1" applyAlignment="1">
      <alignment horizontal="center" vertical="center" wrapText="1"/>
    </xf>
    <xf numFmtId="0" fontId="3" fillId="0" borderId="66" xfId="83" applyFont="1" applyBorder="1" applyAlignment="1">
      <alignment horizontal="right" vertical="center"/>
    </xf>
    <xf numFmtId="49" fontId="8" fillId="0" borderId="63" xfId="83" applyNumberFormat="1" applyFont="1" applyFill="1" applyBorder="1" applyAlignment="1">
      <alignment vertical="center" wrapText="1" shrinkToFit="1"/>
    </xf>
    <xf numFmtId="3" fontId="3" fillId="0" borderId="64" xfId="83" applyNumberFormat="1" applyFont="1" applyBorder="1" applyAlignment="1">
      <alignment vertical="center"/>
    </xf>
    <xf numFmtId="49" fontId="7" fillId="0" borderId="63" xfId="83" applyNumberFormat="1" applyFont="1" applyFill="1" applyBorder="1" applyAlignment="1">
      <alignment vertical="center" wrapText="1" shrinkToFit="1"/>
    </xf>
    <xf numFmtId="49" fontId="86" fillId="0" borderId="63" xfId="83" applyNumberFormat="1" applyFont="1" applyBorder="1" applyAlignment="1">
      <alignment horizontal="left" vertical="center" wrapText="1"/>
    </xf>
    <xf numFmtId="49" fontId="8" fillId="0" borderId="63" xfId="83" applyNumberFormat="1" applyFont="1" applyFill="1" applyBorder="1" applyAlignment="1">
      <alignment vertical="center" wrapText="1"/>
    </xf>
    <xf numFmtId="49" fontId="69" fillId="0" borderId="61" xfId="83" applyNumberFormat="1" applyFont="1" applyBorder="1" applyAlignment="1">
      <alignment horizontal="center" vertical="center" wrapText="1"/>
    </xf>
    <xf numFmtId="49" fontId="70" fillId="0" borderId="63" xfId="83" applyNumberFormat="1" applyFont="1" applyBorder="1" applyAlignment="1">
      <alignment horizontal="center" vertical="center" wrapText="1"/>
    </xf>
    <xf numFmtId="49" fontId="69" fillId="0" borderId="63" xfId="83" applyNumberFormat="1" applyFont="1" applyBorder="1" applyAlignment="1">
      <alignment horizontal="center" vertical="center" wrapText="1"/>
    </xf>
    <xf numFmtId="0" fontId="3" fillId="0" borderId="63" xfId="83" applyFont="1" applyBorder="1" applyAlignment="1">
      <alignment vertical="center"/>
    </xf>
    <xf numFmtId="3" fontId="3" fillId="0" borderId="63" xfId="83" applyNumberFormat="1" applyFont="1" applyBorder="1" applyAlignment="1">
      <alignment vertical="center"/>
    </xf>
    <xf numFmtId="49" fontId="7" fillId="0" borderId="63" xfId="83" applyNumberFormat="1" applyFont="1" applyBorder="1" applyAlignment="1">
      <alignment vertical="center" wrapText="1"/>
    </xf>
    <xf numFmtId="3" fontId="3" fillId="0" borderId="63" xfId="83" applyNumberFormat="1" applyFont="1" applyFill="1" applyBorder="1" applyAlignment="1">
      <alignment vertical="center"/>
    </xf>
    <xf numFmtId="0" fontId="2" fillId="0" borderId="63" xfId="83" applyFont="1" applyBorder="1" applyAlignment="1">
      <alignment vertical="center"/>
    </xf>
    <xf numFmtId="3" fontId="2" fillId="0" borderId="64" xfId="83" applyNumberFormat="1" applyFont="1" applyBorder="1" applyAlignment="1">
      <alignment vertical="center"/>
    </xf>
    <xf numFmtId="49" fontId="7" fillId="0" borderId="63" xfId="83" applyNumberFormat="1" applyFont="1" applyFill="1" applyBorder="1" applyAlignment="1">
      <alignment vertical="center" wrapText="1"/>
    </xf>
    <xf numFmtId="3" fontId="2" fillId="0" borderId="63" xfId="83" applyNumberFormat="1" applyFont="1" applyFill="1" applyBorder="1" applyAlignment="1">
      <alignment vertical="center"/>
    </xf>
    <xf numFmtId="3" fontId="2" fillId="0" borderId="64" xfId="83" applyNumberFormat="1" applyFont="1" applyFill="1" applyBorder="1" applyAlignment="1">
      <alignment vertical="center"/>
    </xf>
    <xf numFmtId="3" fontId="15" fillId="0" borderId="63" xfId="83" applyNumberFormat="1" applyFont="1" applyFill="1" applyBorder="1" applyAlignment="1">
      <alignment horizontal="right" vertical="center"/>
    </xf>
    <xf numFmtId="3" fontId="15" fillId="0" borderId="64" xfId="83" applyNumberFormat="1" applyFont="1" applyFill="1" applyBorder="1" applyAlignment="1">
      <alignment horizontal="right" vertical="center"/>
    </xf>
    <xf numFmtId="3" fontId="76" fillId="0" borderId="63" xfId="83" applyNumberFormat="1" applyFont="1" applyFill="1" applyBorder="1" applyAlignment="1">
      <alignment horizontal="right" vertical="center"/>
    </xf>
    <xf numFmtId="49" fontId="69" fillId="0" borderId="63" xfId="83" applyNumberFormat="1" applyFont="1" applyBorder="1" applyAlignment="1">
      <alignment horizontal="center" vertical="center"/>
    </xf>
    <xf numFmtId="3" fontId="15" fillId="0" borderId="63" xfId="83" applyNumberFormat="1" applyFont="1" applyBorder="1" applyAlignment="1">
      <alignment vertical="center"/>
    </xf>
    <xf numFmtId="3" fontId="2" fillId="0" borderId="63" xfId="83" applyNumberFormat="1" applyFont="1" applyBorder="1" applyAlignment="1">
      <alignment vertical="center"/>
    </xf>
    <xf numFmtId="0" fontId="3" fillId="0" borderId="67" xfId="83" applyFont="1" applyBorder="1" applyAlignment="1">
      <alignment horizontal="right" vertical="center"/>
    </xf>
    <xf numFmtId="49" fontId="69" fillId="0" borderId="69" xfId="83" applyNumberFormat="1" applyFont="1" applyBorder="1" applyAlignment="1">
      <alignment horizontal="center" vertical="center" wrapText="1"/>
    </xf>
    <xf numFmtId="3" fontId="15" fillId="0" borderId="69" xfId="83" applyNumberFormat="1" applyFont="1" applyFill="1" applyBorder="1" applyAlignment="1">
      <alignment horizontal="right" vertical="center"/>
    </xf>
    <xf numFmtId="3" fontId="2" fillId="0" borderId="68" xfId="83" applyNumberFormat="1" applyFont="1" applyBorder="1" applyAlignment="1">
      <alignment vertical="center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49" fontId="2" fillId="0" borderId="63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/>
    </xf>
    <xf numFmtId="0" fontId="23" fillId="0" borderId="63" xfId="3" applyFont="1" applyFill="1" applyBorder="1" applyAlignment="1" applyProtection="1">
      <alignment horizontal="center" vertical="center" wrapText="1"/>
    </xf>
    <xf numFmtId="0" fontId="23" fillId="0" borderId="63" xfId="3" applyFont="1" applyFill="1" applyBorder="1" applyAlignment="1" applyProtection="1">
      <alignment horizontal="left" vertical="center" wrapText="1" indent="1"/>
    </xf>
    <xf numFmtId="0" fontId="20" fillId="0" borderId="63" xfId="3" applyFont="1" applyBorder="1"/>
    <xf numFmtId="3" fontId="20" fillId="0" borderId="63" xfId="3" applyNumberFormat="1" applyFont="1" applyBorder="1"/>
    <xf numFmtId="3" fontId="2" fillId="0" borderId="64" xfId="82" applyNumberFormat="1" applyFont="1" applyBorder="1"/>
    <xf numFmtId="3" fontId="2" fillId="0" borderId="61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2" fillId="0" borderId="64" xfId="82" applyNumberFormat="1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>
      <alignment horizontal="center" vertical="center" wrapText="1"/>
    </xf>
    <xf numFmtId="3" fontId="66" fillId="0" borderId="65" xfId="0" applyNumberFormat="1" applyFont="1" applyFill="1" applyBorder="1" applyAlignment="1">
      <alignment vertical="center" wrapText="1"/>
    </xf>
    <xf numFmtId="3" fontId="88" fillId="0" borderId="65" xfId="0" applyNumberFormat="1" applyFont="1" applyFill="1" applyBorder="1" applyAlignment="1">
      <alignment vertical="center" wrapText="1"/>
    </xf>
    <xf numFmtId="3" fontId="67" fillId="0" borderId="71" xfId="0" applyNumberFormat="1" applyFont="1" applyFill="1" applyBorder="1" applyAlignment="1">
      <alignment vertical="center" wrapText="1"/>
    </xf>
    <xf numFmtId="3" fontId="68" fillId="0" borderId="65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vertical="center" wrapText="1"/>
    </xf>
    <xf numFmtId="0" fontId="66" fillId="0" borderId="65" xfId="0" applyFont="1" applyFill="1" applyBorder="1" applyAlignment="1">
      <alignment vertical="center" wrapText="1"/>
    </xf>
    <xf numFmtId="3" fontId="15" fillId="0" borderId="65" xfId="0" applyNumberFormat="1" applyFont="1" applyFill="1" applyBorder="1" applyAlignment="1">
      <alignment vertical="center" wrapText="1"/>
    </xf>
    <xf numFmtId="0" fontId="76" fillId="0" borderId="65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vertical="center" wrapText="1"/>
    </xf>
    <xf numFmtId="0" fontId="3" fillId="0" borderId="64" xfId="83" applyFont="1" applyBorder="1" applyAlignment="1">
      <alignment vertical="center"/>
    </xf>
    <xf numFmtId="3" fontId="2" fillId="0" borderId="69" xfId="83" applyNumberFormat="1" applyFont="1" applyBorder="1" applyAlignment="1">
      <alignment vertical="center"/>
    </xf>
    <xf numFmtId="0" fontId="2" fillId="2" borderId="63" xfId="81" applyFont="1" applyFill="1" applyBorder="1" applyAlignment="1">
      <alignment horizontal="center" vertical="center" wrapText="1"/>
    </xf>
    <xf numFmtId="0" fontId="2" fillId="2" borderId="64" xfId="81" applyFont="1" applyFill="1" applyBorder="1" applyAlignment="1">
      <alignment horizontal="center" vertical="center" wrapText="1"/>
    </xf>
    <xf numFmtId="0" fontId="2" fillId="0" borderId="63" xfId="81" applyFont="1" applyBorder="1" applyAlignment="1">
      <alignment horizontal="center" vertical="center"/>
    </xf>
    <xf numFmtId="0" fontId="2" fillId="2" borderId="63" xfId="81" applyFont="1" applyFill="1" applyBorder="1" applyAlignment="1">
      <alignment horizontal="center" vertical="center"/>
    </xf>
    <xf numFmtId="0" fontId="2" fillId="2" borderId="64" xfId="81" applyFont="1" applyFill="1" applyBorder="1" applyAlignment="1">
      <alignment horizontal="center" vertical="center"/>
    </xf>
    <xf numFmtId="0" fontId="3" fillId="0" borderId="66" xfId="81" applyFont="1" applyBorder="1" applyAlignment="1">
      <alignment horizontal="center" vertical="center"/>
    </xf>
    <xf numFmtId="0" fontId="3" fillId="0" borderId="63" xfId="81" applyFont="1" applyBorder="1" applyAlignment="1">
      <alignment vertical="center"/>
    </xf>
    <xf numFmtId="3" fontId="3" fillId="2" borderId="63" xfId="81" applyNumberFormat="1" applyFont="1" applyFill="1" applyBorder="1" applyAlignment="1">
      <alignment vertical="center"/>
    </xf>
    <xf numFmtId="3" fontId="3" fillId="2" borderId="64" xfId="81" applyNumberFormat="1" applyFont="1" applyFill="1" applyBorder="1" applyAlignment="1">
      <alignment vertical="center"/>
    </xf>
    <xf numFmtId="3" fontId="3" fillId="0" borderId="63" xfId="81" applyNumberFormat="1" applyFont="1" applyBorder="1" applyAlignment="1">
      <alignment vertical="center"/>
    </xf>
    <xf numFmtId="3" fontId="3" fillId="0" borderId="64" xfId="81" applyNumberFormat="1" applyFont="1" applyBorder="1" applyAlignment="1">
      <alignment vertical="center"/>
    </xf>
    <xf numFmtId="0" fontId="3" fillId="0" borderId="63" xfId="81" applyFont="1" applyBorder="1" applyAlignment="1">
      <alignment vertical="center" wrapText="1"/>
    </xf>
    <xf numFmtId="0" fontId="2" fillId="0" borderId="66" xfId="81" applyFont="1" applyBorder="1" applyAlignment="1">
      <alignment horizontal="center" vertical="center"/>
    </xf>
    <xf numFmtId="0" fontId="2" fillId="0" borderId="63" xfId="81" applyFont="1" applyBorder="1" applyAlignment="1">
      <alignment vertical="center"/>
    </xf>
    <xf numFmtId="3" fontId="2" fillId="2" borderId="63" xfId="81" applyNumberFormat="1" applyFont="1" applyFill="1" applyBorder="1" applyAlignment="1">
      <alignment vertical="center"/>
    </xf>
    <xf numFmtId="3" fontId="2" fillId="0" borderId="63" xfId="81" applyNumberFormat="1" applyFont="1" applyBorder="1" applyAlignment="1">
      <alignment vertical="center"/>
    </xf>
    <xf numFmtId="3" fontId="2" fillId="0" borderId="64" xfId="81" applyNumberFormat="1" applyFont="1" applyBorder="1" applyAlignment="1">
      <alignment vertical="center"/>
    </xf>
    <xf numFmtId="0" fontId="2" fillId="0" borderId="63" xfId="81" applyFont="1" applyBorder="1" applyAlignment="1">
      <alignment vertical="center" wrapText="1"/>
    </xf>
    <xf numFmtId="0" fontId="2" fillId="0" borderId="67" xfId="81" applyFont="1" applyBorder="1" applyAlignment="1">
      <alignment horizontal="center" vertical="center"/>
    </xf>
    <xf numFmtId="0" fontId="2" fillId="0" borderId="69" xfId="81" applyFont="1" applyBorder="1" applyAlignment="1">
      <alignment vertical="center" wrapText="1"/>
    </xf>
    <xf numFmtId="3" fontId="2" fillId="2" borderId="69" xfId="81" applyNumberFormat="1" applyFont="1" applyFill="1" applyBorder="1" applyAlignment="1">
      <alignment vertical="center"/>
    </xf>
    <xf numFmtId="3" fontId="2" fillId="0" borderId="69" xfId="81" applyNumberFormat="1" applyFont="1" applyBorder="1" applyAlignment="1">
      <alignment vertical="center"/>
    </xf>
    <xf numFmtId="3" fontId="2" fillId="0" borderId="68" xfId="81" applyNumberFormat="1" applyFont="1" applyBorder="1" applyAlignment="1">
      <alignment vertical="center"/>
    </xf>
    <xf numFmtId="3" fontId="2" fillId="0" borderId="63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3" fontId="3" fillId="0" borderId="63" xfId="78" applyNumberFormat="1" applyFont="1" applyBorder="1"/>
    <xf numFmtId="0" fontId="3" fillId="0" borderId="63" xfId="78" applyFont="1" applyBorder="1"/>
    <xf numFmtId="3" fontId="3" fillId="0" borderId="64" xfId="78" applyNumberFormat="1" applyFont="1" applyBorder="1"/>
    <xf numFmtId="0" fontId="2" fillId="0" borderId="60" xfId="78" applyFont="1" applyBorder="1" applyAlignment="1">
      <alignment horizontal="center" vertical="center" wrapText="1"/>
    </xf>
    <xf numFmtId="0" fontId="2" fillId="0" borderId="61" xfId="78" applyFont="1" applyBorder="1" applyAlignment="1">
      <alignment horizontal="center" vertical="center" wrapText="1"/>
    </xf>
    <xf numFmtId="0" fontId="2" fillId="0" borderId="61" xfId="78" applyFont="1" applyBorder="1" applyAlignment="1">
      <alignment horizontal="center" vertical="center"/>
    </xf>
    <xf numFmtId="3" fontId="2" fillId="0" borderId="61" xfId="78" applyNumberFormat="1" applyFont="1" applyBorder="1" applyAlignment="1">
      <alignment horizontal="center" vertical="center"/>
    </xf>
    <xf numFmtId="0" fontId="3" fillId="0" borderId="66" xfId="78" applyFont="1" applyBorder="1"/>
    <xf numFmtId="0" fontId="3" fillId="0" borderId="63" xfId="78" applyFont="1" applyBorder="1" applyAlignment="1">
      <alignment wrapText="1"/>
    </xf>
    <xf numFmtId="4" fontId="3" fillId="0" borderId="63" xfId="78" applyNumberFormat="1" applyFont="1" applyBorder="1"/>
    <xf numFmtId="3" fontId="5" fillId="0" borderId="63" xfId="78" applyNumberFormat="1" applyBorder="1"/>
    <xf numFmtId="0" fontId="5" fillId="0" borderId="63" xfId="78" applyBorder="1"/>
    <xf numFmtId="0" fontId="5" fillId="0" borderId="64" xfId="78" applyBorder="1"/>
    <xf numFmtId="0" fontId="3" fillId="0" borderId="66" xfId="78" applyFont="1" applyBorder="1" applyAlignment="1">
      <alignment wrapText="1"/>
    </xf>
    <xf numFmtId="0" fontId="2" fillId="0" borderId="66" xfId="78" applyFont="1" applyBorder="1"/>
    <xf numFmtId="0" fontId="2" fillId="0" borderId="63" xfId="78" applyFont="1" applyBorder="1" applyAlignment="1">
      <alignment wrapText="1"/>
    </xf>
    <xf numFmtId="0" fontId="2" fillId="0" borderId="63" xfId="78" applyFont="1" applyBorder="1"/>
    <xf numFmtId="3" fontId="2" fillId="0" borderId="63" xfId="78" applyNumberFormat="1" applyFont="1" applyBorder="1"/>
    <xf numFmtId="3" fontId="2" fillId="0" borderId="64" xfId="78" applyNumberFormat="1" applyFont="1" applyBorder="1"/>
    <xf numFmtId="168" fontId="3" fillId="0" borderId="63" xfId="78" applyNumberFormat="1" applyFont="1" applyBorder="1"/>
    <xf numFmtId="0" fontId="2" fillId="0" borderId="67" xfId="78" applyFont="1" applyBorder="1"/>
    <xf numFmtId="0" fontId="2" fillId="0" borderId="69" xfId="78" applyFont="1" applyBorder="1" applyAlignment="1">
      <alignment wrapText="1"/>
    </xf>
    <xf numFmtId="0" fontId="2" fillId="0" borderId="69" xfId="78" applyFont="1" applyBorder="1"/>
    <xf numFmtId="3" fontId="2" fillId="0" borderId="69" xfId="78" applyNumberFormat="1" applyFont="1" applyBorder="1"/>
    <xf numFmtId="3" fontId="2" fillId="0" borderId="68" xfId="78" applyNumberFormat="1" applyFont="1" applyBorder="1"/>
    <xf numFmtId="0" fontId="2" fillId="0" borderId="61" xfId="0" applyFont="1" applyBorder="1" applyAlignment="1">
      <alignment horizontal="centerContinuous" vertical="center"/>
    </xf>
    <xf numFmtId="3" fontId="2" fillId="0" borderId="61" xfId="0" applyNumberFormat="1" applyFont="1" applyBorder="1" applyAlignment="1">
      <alignment horizontal="centerContinuous" vertical="center" wrapText="1"/>
    </xf>
    <xf numFmtId="3" fontId="2" fillId="0" borderId="62" xfId="0" applyNumberFormat="1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" vertical="center"/>
    </xf>
    <xf numFmtId="0" fontId="66" fillId="0" borderId="66" xfId="0" applyFont="1" applyBorder="1" applyAlignment="1">
      <alignment horizontal="right" vertical="center" wrapText="1"/>
    </xf>
    <xf numFmtId="0" fontId="68" fillId="0" borderId="63" xfId="0" applyFont="1" applyBorder="1" applyAlignment="1">
      <alignment vertical="center" wrapText="1"/>
    </xf>
    <xf numFmtId="3" fontId="67" fillId="0" borderId="63" xfId="0" applyNumberFormat="1" applyFont="1" applyBorder="1" applyAlignment="1">
      <alignment horizontal="right" vertical="center"/>
    </xf>
    <xf numFmtId="3" fontId="68" fillId="0" borderId="63" xfId="0" applyNumberFormat="1" applyFont="1" applyBorder="1" applyAlignment="1">
      <alignment vertical="center" wrapText="1"/>
    </xf>
    <xf numFmtId="3" fontId="68" fillId="0" borderId="64" xfId="0" applyNumberFormat="1" applyFont="1" applyBorder="1" applyAlignment="1">
      <alignment vertical="center" wrapText="1"/>
    </xf>
    <xf numFmtId="3" fontId="66" fillId="0" borderId="63" xfId="0" applyNumberFormat="1" applyFont="1" applyFill="1" applyBorder="1" applyAlignment="1">
      <alignment horizontal="right" vertical="center" wrapText="1"/>
    </xf>
    <xf numFmtId="3" fontId="66" fillId="0" borderId="63" xfId="0" applyNumberFormat="1" applyFont="1" applyBorder="1" applyAlignment="1">
      <alignment horizontal="right" vertical="center" wrapText="1"/>
    </xf>
    <xf numFmtId="3" fontId="66" fillId="0" borderId="64" xfId="0" applyNumberFormat="1" applyFont="1" applyBorder="1" applyAlignment="1">
      <alignment horizontal="right" vertical="center" wrapText="1"/>
    </xf>
    <xf numFmtId="0" fontId="66" fillId="0" borderId="63" xfId="0" applyFont="1" applyBorder="1" applyAlignment="1">
      <alignment vertical="center"/>
    </xf>
    <xf numFmtId="3" fontId="66" fillId="0" borderId="63" xfId="0" applyNumberFormat="1" applyFont="1" applyBorder="1" applyAlignment="1">
      <alignment vertical="center"/>
    </xf>
    <xf numFmtId="3" fontId="66" fillId="0" borderId="64" xfId="0" applyNumberFormat="1" applyFont="1" applyBorder="1" applyAlignment="1">
      <alignment vertical="center"/>
    </xf>
    <xf numFmtId="3" fontId="66" fillId="0" borderId="63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66" fillId="2" borderId="63" xfId="0" applyNumberFormat="1" applyFont="1" applyFill="1" applyBorder="1" applyAlignment="1">
      <alignment horizontal="right" vertical="center" wrapText="1"/>
    </xf>
    <xf numFmtId="0" fontId="66" fillId="0" borderId="63" xfId="0" applyFont="1" applyBorder="1"/>
    <xf numFmtId="0" fontId="16" fillId="0" borderId="63" xfId="0" applyFont="1" applyBorder="1" applyAlignment="1">
      <alignment horizontal="left" vertical="center"/>
    </xf>
    <xf numFmtId="3" fontId="16" fillId="0" borderId="63" xfId="0" applyNumberFormat="1" applyFont="1" applyBorder="1" applyAlignment="1">
      <alignment horizontal="right" vertical="center" wrapText="1"/>
    </xf>
    <xf numFmtId="3" fontId="16" fillId="0" borderId="64" xfId="0" applyNumberFormat="1" applyFont="1" applyBorder="1" applyAlignment="1">
      <alignment horizontal="right" vertical="center" wrapText="1"/>
    </xf>
    <xf numFmtId="0" fontId="67" fillId="0" borderId="63" xfId="0" applyFont="1" applyBorder="1" applyAlignment="1">
      <alignment vertical="center"/>
    </xf>
    <xf numFmtId="3" fontId="67" fillId="0" borderId="63" xfId="0" applyNumberFormat="1" applyFont="1" applyFill="1" applyBorder="1" applyAlignment="1">
      <alignment horizontal="right" vertical="center" wrapText="1"/>
    </xf>
    <xf numFmtId="3" fontId="67" fillId="0" borderId="63" xfId="0" applyNumberFormat="1" applyFont="1" applyBorder="1" applyAlignment="1">
      <alignment vertical="center"/>
    </xf>
    <xf numFmtId="3" fontId="67" fillId="0" borderId="64" xfId="0" applyNumberFormat="1" applyFont="1" applyBorder="1" applyAlignment="1">
      <alignment vertical="center"/>
    </xf>
    <xf numFmtId="3" fontId="67" fillId="2" borderId="63" xfId="0" applyNumberFormat="1" applyFont="1" applyFill="1" applyBorder="1" applyAlignment="1">
      <alignment horizontal="right" vertical="center" wrapText="1"/>
    </xf>
    <xf numFmtId="3" fontId="67" fillId="0" borderId="63" xfId="0" applyNumberFormat="1" applyFont="1" applyBorder="1" applyAlignment="1">
      <alignment horizontal="right" vertical="center" wrapText="1"/>
    </xf>
    <xf numFmtId="3" fontId="67" fillId="0" borderId="64" xfId="0" applyNumberFormat="1" applyFont="1" applyBorder="1" applyAlignment="1">
      <alignment horizontal="right" vertical="center" wrapText="1"/>
    </xf>
    <xf numFmtId="0" fontId="68" fillId="0" borderId="63" xfId="0" applyFont="1" applyBorder="1" applyAlignment="1">
      <alignment vertical="center"/>
    </xf>
    <xf numFmtId="3" fontId="68" fillId="0" borderId="63" xfId="0" applyNumberFormat="1" applyFont="1" applyBorder="1" applyAlignment="1">
      <alignment horizontal="right" vertical="center" wrapText="1"/>
    </xf>
    <xf numFmtId="3" fontId="68" fillId="0" borderId="64" xfId="0" applyNumberFormat="1" applyFont="1" applyBorder="1" applyAlignment="1">
      <alignment horizontal="right" vertical="center" wrapText="1"/>
    </xf>
    <xf numFmtId="0" fontId="2" fillId="0" borderId="63" xfId="0" applyFont="1" applyBorder="1" applyAlignment="1">
      <alignment horizontal="centerContinuous" vertical="center" wrapText="1"/>
    </xf>
    <xf numFmtId="3" fontId="2" fillId="2" borderId="63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6" fillId="0" borderId="64" xfId="0" applyFont="1" applyBorder="1" applyAlignment="1">
      <alignment vertical="center"/>
    </xf>
    <xf numFmtId="3" fontId="66" fillId="2" borderId="63" xfId="0" applyNumberFormat="1" applyFont="1" applyFill="1" applyBorder="1" applyAlignment="1">
      <alignment vertical="center"/>
    </xf>
    <xf numFmtId="0" fontId="16" fillId="0" borderId="63" xfId="0" applyFont="1" applyBorder="1" applyAlignment="1">
      <alignment vertical="center"/>
    </xf>
    <xf numFmtId="3" fontId="16" fillId="2" borderId="63" xfId="0" applyNumberFormat="1" applyFont="1" applyFill="1" applyBorder="1" applyAlignment="1">
      <alignment vertical="center"/>
    </xf>
    <xf numFmtId="3" fontId="16" fillId="0" borderId="63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vertical="center"/>
    </xf>
    <xf numFmtId="3" fontId="67" fillId="2" borderId="63" xfId="0" applyNumberFormat="1" applyFont="1" applyFill="1" applyBorder="1" applyAlignment="1">
      <alignment vertical="center"/>
    </xf>
    <xf numFmtId="0" fontId="66" fillId="0" borderId="67" xfId="0" applyFont="1" applyBorder="1" applyAlignment="1">
      <alignment horizontal="right" vertical="center" wrapText="1"/>
    </xf>
    <xf numFmtId="0" fontId="67" fillId="0" borderId="69" xfId="0" applyFont="1" applyBorder="1" applyAlignment="1">
      <alignment horizontal="left" vertical="center"/>
    </xf>
    <xf numFmtId="3" fontId="67" fillId="0" borderId="69" xfId="0" applyNumberFormat="1" applyFont="1" applyBorder="1" applyAlignment="1">
      <alignment vertical="center"/>
    </xf>
    <xf numFmtId="3" fontId="67" fillId="0" borderId="68" xfId="0" applyNumberFormat="1" applyFont="1" applyBorder="1" applyAlignment="1">
      <alignment vertic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1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82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left" vertical="center" wrapText="1"/>
    </xf>
    <xf numFmtId="49" fontId="16" fillId="0" borderId="63" xfId="0" applyNumberFormat="1" applyFont="1" applyFill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74" xfId="0" applyFont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66" xfId="0" applyFont="1" applyFill="1" applyBorder="1" applyAlignment="1">
      <alignment horizontal="center" vertical="top" wrapText="1"/>
    </xf>
    <xf numFmtId="0" fontId="66" fillId="0" borderId="66" xfId="0" applyFont="1" applyBorder="1" applyAlignment="1">
      <alignment horizontal="left" vertical="top" wrapText="1"/>
    </xf>
    <xf numFmtId="3" fontId="66" fillId="0" borderId="63" xfId="0" applyNumberFormat="1" applyFont="1" applyBorder="1" applyAlignment="1">
      <alignment horizontal="right" vertical="top" wrapText="1"/>
    </xf>
    <xf numFmtId="0" fontId="16" fillId="0" borderId="66" xfId="0" applyFont="1" applyBorder="1" applyAlignment="1">
      <alignment horizontal="left" vertical="top" wrapText="1"/>
    </xf>
    <xf numFmtId="0" fontId="16" fillId="0" borderId="67" xfId="0" applyFont="1" applyBorder="1" applyAlignment="1">
      <alignment horizontal="left" vertical="top" wrapText="1"/>
    </xf>
    <xf numFmtId="3" fontId="25" fillId="0" borderId="64" xfId="3" applyNumberFormat="1" applyFont="1" applyBorder="1"/>
    <xf numFmtId="3" fontId="21" fillId="0" borderId="64" xfId="3" applyNumberFormat="1" applyFont="1" applyBorder="1"/>
    <xf numFmtId="3" fontId="23" fillId="0" borderId="63" xfId="3" applyNumberFormat="1" applyFont="1" applyBorder="1"/>
    <xf numFmtId="3" fontId="23" fillId="0" borderId="64" xfId="3" applyNumberFormat="1" applyFont="1" applyBorder="1"/>
    <xf numFmtId="0" fontId="3" fillId="0" borderId="63" xfId="0" applyFont="1" applyBorder="1"/>
    <xf numFmtId="0" fontId="3" fillId="0" borderId="64" xfId="0" applyFont="1" applyBorder="1"/>
    <xf numFmtId="0" fontId="66" fillId="0" borderId="7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3" fontId="9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/>
    <xf numFmtId="3" fontId="2" fillId="0" borderId="60" xfId="0" applyNumberFormat="1" applyFont="1" applyBorder="1" applyAlignment="1">
      <alignment vertical="center"/>
    </xf>
    <xf numFmtId="0" fontId="0" fillId="0" borderId="66" xfId="0" applyBorder="1" applyAlignment="1"/>
    <xf numFmtId="3" fontId="2" fillId="3" borderId="61" xfId="0" applyNumberFormat="1" applyFont="1" applyFill="1" applyBorder="1" applyAlignment="1">
      <alignment horizontal="center" vertical="center"/>
    </xf>
    <xf numFmtId="0" fontId="0" fillId="0" borderId="63" xfId="0" applyBorder="1" applyAlignment="1"/>
    <xf numFmtId="3" fontId="2" fillId="0" borderId="61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73" fillId="0" borderId="61" xfId="0" applyNumberFormat="1" applyFont="1" applyBorder="1" applyAlignment="1">
      <alignment vertical="center" wrapText="1"/>
    </xf>
    <xf numFmtId="0" fontId="75" fillId="0" borderId="63" xfId="0" applyFont="1" applyBorder="1" applyAlignment="1">
      <alignment wrapText="1"/>
    </xf>
    <xf numFmtId="0" fontId="3" fillId="0" borderId="63" xfId="0" applyFont="1" applyBorder="1" applyAlignment="1">
      <alignment vertical="center"/>
    </xf>
    <xf numFmtId="3" fontId="16" fillId="0" borderId="61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3" fontId="16" fillId="0" borderId="6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164" fontId="18" fillId="0" borderId="38" xfId="3" applyNumberFormat="1" applyFont="1" applyBorder="1" applyAlignment="1" applyProtection="1">
      <alignment horizontal="center" vertical="center"/>
    </xf>
    <xf numFmtId="0" fontId="6" fillId="0" borderId="39" xfId="4" applyBorder="1" applyAlignment="1">
      <alignment horizontal="center" vertical="center"/>
    </xf>
    <xf numFmtId="0" fontId="19" fillId="0" borderId="60" xfId="3" applyFont="1" applyBorder="1" applyAlignment="1" applyProtection="1">
      <alignment horizontal="center" vertical="center" wrapText="1"/>
    </xf>
    <xf numFmtId="0" fontId="6" fillId="0" borderId="66" xfId="4" applyBorder="1" applyAlignment="1">
      <alignment horizontal="center" vertical="center" wrapText="1"/>
    </xf>
    <xf numFmtId="0" fontId="20" fillId="0" borderId="63" xfId="3" applyFont="1" applyBorder="1" applyAlignment="1" applyProtection="1">
      <alignment horizontal="center" vertical="center" wrapText="1"/>
    </xf>
    <xf numFmtId="0" fontId="6" fillId="0" borderId="63" xfId="4" applyBorder="1" applyAlignment="1">
      <alignment horizontal="center" vertical="center"/>
    </xf>
    <xf numFmtId="164" fontId="18" fillId="0" borderId="38" xfId="3" applyNumberFormat="1" applyFont="1" applyFill="1" applyBorder="1" applyAlignment="1" applyProtection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3" borderId="61" xfId="82" applyNumberFormat="1" applyFont="1" applyFill="1" applyBorder="1" applyAlignment="1" applyProtection="1">
      <alignment horizontal="left" vertical="center"/>
      <protection locked="0"/>
    </xf>
    <xf numFmtId="3" fontId="2" fillId="3" borderId="63" xfId="82" applyNumberFormat="1" applyFont="1" applyFill="1" applyBorder="1" applyAlignment="1" applyProtection="1">
      <alignment horizontal="left" vertical="center"/>
      <protection locked="0"/>
    </xf>
    <xf numFmtId="3" fontId="2" fillId="0" borderId="61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1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3" xfId="82" applyNumberFormat="1" applyFont="1" applyFill="1" applyBorder="1" applyAlignment="1" applyProtection="1">
      <alignment horizontal="center" vertical="center" wrapText="1"/>
      <protection locked="0"/>
    </xf>
    <xf numFmtId="3" fontId="9" fillId="0" borderId="38" xfId="82" applyNumberFormat="1" applyFont="1" applyBorder="1" applyAlignment="1" applyProtection="1">
      <alignment horizontal="center" vertical="center" wrapText="1"/>
      <protection locked="0"/>
    </xf>
    <xf numFmtId="3" fontId="2" fillId="0" borderId="60" xfId="82" applyNumberFormat="1" applyFont="1" applyBorder="1" applyAlignment="1">
      <alignment vertical="center"/>
    </xf>
    <xf numFmtId="3" fontId="73" fillId="0" borderId="61" xfId="82" applyNumberFormat="1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wrapText="1"/>
    </xf>
    <xf numFmtId="3" fontId="2" fillId="3" borderId="61" xfId="82" applyNumberFormat="1" applyFont="1" applyFill="1" applyBorder="1" applyAlignment="1" applyProtection="1">
      <alignment horizontal="center" vertical="center"/>
      <protection locked="0"/>
    </xf>
    <xf numFmtId="3" fontId="2" fillId="3" borderId="63" xfId="82" applyNumberFormat="1" applyFont="1" applyFill="1" applyBorder="1" applyAlignment="1" applyProtection="1">
      <alignment horizontal="center" vertical="center"/>
      <protection locked="0"/>
    </xf>
    <xf numFmtId="3" fontId="73" fillId="0" borderId="63" xfId="82" applyNumberFormat="1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vertical="center" wrapText="1"/>
    </xf>
    <xf numFmtId="49" fontId="16" fillId="0" borderId="63" xfId="0" applyNumberFormat="1" applyFont="1" applyFill="1" applyBorder="1" applyAlignment="1">
      <alignment horizontal="right" vertical="center" wrapText="1"/>
    </xf>
    <xf numFmtId="0" fontId="2" fillId="0" borderId="60" xfId="83" applyFont="1" applyBorder="1" applyAlignment="1">
      <alignment horizontal="center" vertical="center"/>
    </xf>
    <xf numFmtId="0" fontId="55" fillId="0" borderId="66" xfId="83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 wrapText="1"/>
    </xf>
    <xf numFmtId="2" fontId="3" fillId="0" borderId="63" xfId="0" applyNumberFormat="1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72" fillId="0" borderId="9" xfId="80" applyFont="1" applyBorder="1" applyAlignment="1">
      <alignment horizontal="center" vertical="center"/>
    </xf>
    <xf numFmtId="0" fontId="72" fillId="0" borderId="5" xfId="80" applyFont="1" applyBorder="1" applyAlignment="1">
      <alignment horizontal="center" vertical="center"/>
    </xf>
    <xf numFmtId="0" fontId="20" fillId="0" borderId="1" xfId="80" applyFont="1" applyBorder="1" applyAlignment="1">
      <alignment vertical="center"/>
    </xf>
    <xf numFmtId="0" fontId="20" fillId="0" borderId="3" xfId="80" applyFont="1" applyBorder="1" applyAlignment="1">
      <alignment vertical="center"/>
    </xf>
    <xf numFmtId="0" fontId="72" fillId="0" borderId="2" xfId="80" applyFont="1" applyBorder="1" applyAlignment="1">
      <alignment horizontal="center" vertical="center"/>
    </xf>
    <xf numFmtId="0" fontId="72" fillId="0" borderId="4" xfId="80" applyFont="1" applyBorder="1" applyAlignment="1">
      <alignment horizontal="center" vertical="center"/>
    </xf>
    <xf numFmtId="0" fontId="6" fillId="0" borderId="2" xfId="80" applyBorder="1" applyAlignment="1">
      <alignment horizontal="center" vertical="center"/>
    </xf>
    <xf numFmtId="0" fontId="24" fillId="0" borderId="4" xfId="80" applyFont="1" applyBorder="1" applyAlignment="1">
      <alignment vertical="center" wrapText="1"/>
    </xf>
    <xf numFmtId="0" fontId="24" fillId="0" borderId="4" xfId="80" applyFont="1" applyBorder="1" applyAlignment="1">
      <alignment vertical="center"/>
    </xf>
    <xf numFmtId="0" fontId="24" fillId="0" borderId="4" xfId="8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26" borderId="7" xfId="0" applyFont="1" applyFill="1" applyBorder="1" applyAlignment="1">
      <alignment horizontal="center" vertical="center" wrapText="1"/>
    </xf>
    <xf numFmtId="0" fontId="26" fillId="26" borderId="8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2" fillId="0" borderId="60" xfId="81" applyFont="1" applyBorder="1" applyAlignment="1">
      <alignment horizontal="center" vertical="center"/>
    </xf>
    <xf numFmtId="0" fontId="2" fillId="0" borderId="66" xfId="81" applyFont="1" applyBorder="1" applyAlignment="1">
      <alignment horizontal="center" vertical="center"/>
    </xf>
    <xf numFmtId="0" fontId="2" fillId="0" borderId="61" xfId="81" applyFont="1" applyBorder="1" applyAlignment="1">
      <alignment horizontal="center" vertical="center"/>
    </xf>
    <xf numFmtId="0" fontId="2" fillId="0" borderId="63" xfId="81" applyFont="1" applyBorder="1" applyAlignment="1">
      <alignment horizontal="center" vertical="center"/>
    </xf>
    <xf numFmtId="0" fontId="2" fillId="2" borderId="61" xfId="81" applyFont="1" applyFill="1" applyBorder="1" applyAlignment="1">
      <alignment horizontal="center" vertical="center"/>
    </xf>
    <xf numFmtId="0" fontId="2" fillId="2" borderId="63" xfId="81" applyFont="1" applyFill="1" applyBorder="1" applyAlignment="1">
      <alignment horizontal="center" vertical="center"/>
    </xf>
    <xf numFmtId="0" fontId="16" fillId="0" borderId="61" xfId="81" applyFont="1" applyBorder="1" applyAlignment="1">
      <alignment horizontal="center" vertical="center" wrapText="1"/>
    </xf>
    <xf numFmtId="0" fontId="16" fillId="0" borderId="62" xfId="8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98">
    <cellStyle name="20% - 1. jelölőszín 2" xfId="5"/>
    <cellStyle name="20% - 2. jelölőszín 2" xfId="6"/>
    <cellStyle name="20% - 3. jelölőszín 2" xfId="7"/>
    <cellStyle name="20% - 4. jelölőszín 2" xfId="8"/>
    <cellStyle name="20% - 5. jelölőszín 2" xfId="9"/>
    <cellStyle name="20% - 6. jelölőszín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1. jelölőszín 2" xfId="17"/>
    <cellStyle name="40% - 2. jelölőszín 2" xfId="18"/>
    <cellStyle name="40% - 3. jelölőszín 2" xfId="19"/>
    <cellStyle name="40% - 4. jelölőszín 2" xfId="20"/>
    <cellStyle name="40% - 5. jelölőszín 2" xfId="21"/>
    <cellStyle name="40% - 6. jelölőszín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1. jelölőszín 2" xfId="29"/>
    <cellStyle name="60% - 2. jelölőszín 2" xfId="30"/>
    <cellStyle name="60% - 3. jelölőszín 2" xfId="31"/>
    <cellStyle name="60% - 4. jelölőszín 2" xfId="32"/>
    <cellStyle name="60% - 5. jelölőszín 2" xfId="33"/>
    <cellStyle name="60% - 6. jelölőszín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evitel 2" xfId="48"/>
    <cellStyle name="Calculation" xfId="49"/>
    <cellStyle name="Check Cell" xfId="50"/>
    <cellStyle name="Cím 2" xfId="51"/>
    <cellStyle name="Címsor 1 2" xfId="52"/>
    <cellStyle name="Címsor 2 2" xfId="53"/>
    <cellStyle name="Címsor 3 2" xfId="54"/>
    <cellStyle name="Címsor 4 2" xfId="55"/>
    <cellStyle name="Ellenőrzőcella 2" xfId="56"/>
    <cellStyle name="Explanatory Text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vatkozott cella 2" xfId="64"/>
    <cellStyle name="Input" xfId="65"/>
    <cellStyle name="Jegyzet 2" xfId="66"/>
    <cellStyle name="Jelölőszín (1) 2" xfId="67"/>
    <cellStyle name="Jelölőszín (2) 2" xfId="68"/>
    <cellStyle name="Jelölőszín (3) 2" xfId="69"/>
    <cellStyle name="Jelölőszín (4) 2" xfId="70"/>
    <cellStyle name="Jelölőszín (5) 2" xfId="71"/>
    <cellStyle name="Jelölőszín (6) 2" xfId="72"/>
    <cellStyle name="Jó 2" xfId="73"/>
    <cellStyle name="Kimenet 2" xfId="74"/>
    <cellStyle name="Linked Cell" xfId="75"/>
    <cellStyle name="Magyarázó szöveg 2" xfId="76"/>
    <cellStyle name="Neutral" xfId="77"/>
    <cellStyle name="Normál" xfId="0" builtinId="0"/>
    <cellStyle name="Normál 2" xfId="2"/>
    <cellStyle name="Normál 2 2" xfId="78"/>
    <cellStyle name="Normál 2_1. melléklet" xfId="79"/>
    <cellStyle name="Normál 3" xfId="1"/>
    <cellStyle name="Normál 4" xfId="97"/>
    <cellStyle name="Normál_12_kozvetetttam13" xfId="80"/>
    <cellStyle name="Normál_14_adossag_15mell" xfId="81"/>
    <cellStyle name="Normál_2_merleg_penzugyi2013" xfId="4"/>
    <cellStyle name="Normál_5_ONKORM_2013" xfId="82"/>
    <cellStyle name="Normál_7_beruhaz6mellek2013" xfId="83"/>
    <cellStyle name="Normal_ered1021" xfId="84"/>
    <cellStyle name="Normál_konyha költségfelosztás" xfId="85"/>
    <cellStyle name="Normál_konyhaktgfeo.2012. terv" xfId="86"/>
    <cellStyle name="Normál_KVRENMUNKA" xfId="3"/>
    <cellStyle name="Note" xfId="87"/>
    <cellStyle name="Output" xfId="88"/>
    <cellStyle name="Összesen 2" xfId="89"/>
    <cellStyle name="Pénznem 2" xfId="90"/>
    <cellStyle name="Rossz 2" xfId="91"/>
    <cellStyle name="Semleges 2" xfId="92"/>
    <cellStyle name="Számítás 2" xfId="93"/>
    <cellStyle name="Title" xfId="94"/>
    <cellStyle name="Total" xfId="95"/>
    <cellStyle name="Warning Text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7"/>
  <sheetViews>
    <sheetView showGridLines="0" view="pageBreakPreview" zoomScale="60" zoomScaleNormal="100" workbookViewId="0">
      <selection activeCell="A6" sqref="A6:C6"/>
    </sheetView>
  </sheetViews>
  <sheetFormatPr defaultColWidth="9.140625" defaultRowHeight="15"/>
  <cols>
    <col min="1" max="2" width="9.85546875" style="6" customWidth="1"/>
    <col min="3" max="3" width="71.7109375" style="5" customWidth="1"/>
    <col min="4" max="16384" width="9.140625" style="5"/>
  </cols>
  <sheetData>
    <row r="1" spans="1:3" s="3" customFormat="1" ht="27" customHeight="1">
      <c r="A1" s="1" t="s">
        <v>0</v>
      </c>
      <c r="B1" s="1" t="s">
        <v>1</v>
      </c>
      <c r="C1" s="2"/>
    </row>
    <row r="2" spans="1:3" s="3" customFormat="1" ht="22.5" customHeight="1">
      <c r="A2" s="1" t="s">
        <v>2</v>
      </c>
      <c r="B2" s="1"/>
      <c r="C2" s="4" t="s">
        <v>3</v>
      </c>
    </row>
    <row r="3" spans="1:3" s="3" customFormat="1" ht="22.5" customHeight="1">
      <c r="A3" s="1" t="s">
        <v>4</v>
      </c>
      <c r="B3" s="1"/>
      <c r="C3" s="4" t="s">
        <v>5</v>
      </c>
    </row>
    <row r="4" spans="1:3" s="3" customFormat="1" ht="22.5" customHeight="1">
      <c r="A4" s="1"/>
      <c r="B4" s="1" t="s">
        <v>2</v>
      </c>
      <c r="C4" s="4" t="s">
        <v>6</v>
      </c>
    </row>
    <row r="5" spans="1:3" s="3" customFormat="1" ht="22.5" customHeight="1">
      <c r="A5" s="1"/>
      <c r="B5" s="1" t="s">
        <v>4</v>
      </c>
      <c r="C5" s="4" t="s">
        <v>7</v>
      </c>
    </row>
    <row r="6" spans="1:3" ht="21.75" customHeight="1">
      <c r="A6" s="766"/>
      <c r="B6" s="766"/>
      <c r="C6" s="766"/>
    </row>
    <row r="7" spans="1:3" ht="21.75" customHeight="1"/>
  </sheetData>
  <mergeCells count="1">
    <mergeCell ref="A6:C6"/>
  </mergeCells>
  <printOptions gridLinesSet="0"/>
  <pageMargins left="0.70866141732283472" right="0.70866141732283472" top="2.7952755905511815" bottom="0.78740157480314965" header="1.0629921259842521" footer="0.51181102362204722"/>
  <pageSetup paperSize="9" scale="96" orientation="portrait" horizontalDpi="300" verticalDpi="300" r:id="rId1"/>
  <headerFooter alignWithMargins="0">
    <oddHeader xml:space="preserve">&amp;C&amp;"Times New Roman,Félkövér"&amp;12
Halimba község Önkormányzatának címrendje&amp;R&amp;"Times New Roman,Félkövér"&amp;11 &amp;10 1. melléklet a 9/2018.(XII.5.)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7"/>
  <sheetViews>
    <sheetView view="pageBreakPreview" zoomScale="60" zoomScaleNormal="100" workbookViewId="0">
      <selection activeCell="J7" sqref="J7"/>
    </sheetView>
  </sheetViews>
  <sheetFormatPr defaultRowHeight="12.75"/>
  <cols>
    <col min="1" max="1" width="6.5703125" style="79" customWidth="1"/>
    <col min="2" max="2" width="8.7109375" style="347" customWidth="1"/>
    <col min="3" max="3" width="38.42578125" style="81" customWidth="1"/>
    <col min="4" max="4" width="12.140625" style="78" hidden="1" customWidth="1"/>
    <col min="5" max="5" width="12.140625" style="78" customWidth="1"/>
    <col min="6" max="8" width="13.140625" style="78" hidden="1" customWidth="1"/>
    <col min="9" max="11" width="13.140625" style="78" customWidth="1"/>
    <col min="12" max="12" width="13.140625" style="79" customWidth="1"/>
    <col min="13" max="13" width="11.7109375" style="79" customWidth="1"/>
    <col min="14" max="14" width="9" style="79" customWidth="1"/>
    <col min="15" max="16" width="9.140625" style="79"/>
    <col min="17" max="17" width="10.140625" style="79" customWidth="1"/>
    <col min="18" max="258" width="9.140625" style="79"/>
    <col min="259" max="259" width="6.5703125" style="79" customWidth="1"/>
    <col min="260" max="260" width="7.7109375" style="79" customWidth="1"/>
    <col min="261" max="261" width="34.140625" style="79" customWidth="1"/>
    <col min="262" max="262" width="8.7109375" style="79" customWidth="1"/>
    <col min="263" max="263" width="38.42578125" style="79" customWidth="1"/>
    <col min="264" max="265" width="12.140625" style="79" customWidth="1"/>
    <col min="266" max="267" width="0" style="79" hidden="1" customWidth="1"/>
    <col min="268" max="268" width="9.140625" style="79"/>
    <col min="269" max="269" width="11.7109375" style="79" customWidth="1"/>
    <col min="270" max="270" width="9" style="79" customWidth="1"/>
    <col min="271" max="272" width="9.140625" style="79"/>
    <col min="273" max="273" width="10.140625" style="79" customWidth="1"/>
    <col min="274" max="514" width="9.140625" style="79"/>
    <col min="515" max="515" width="6.5703125" style="79" customWidth="1"/>
    <col min="516" max="516" width="7.7109375" style="79" customWidth="1"/>
    <col min="517" max="517" width="34.140625" style="79" customWidth="1"/>
    <col min="518" max="518" width="8.7109375" style="79" customWidth="1"/>
    <col min="519" max="519" width="38.42578125" style="79" customWidth="1"/>
    <col min="520" max="521" width="12.140625" style="79" customWidth="1"/>
    <col min="522" max="523" width="0" style="79" hidden="1" customWidth="1"/>
    <col min="524" max="524" width="9.140625" style="79"/>
    <col min="525" max="525" width="11.7109375" style="79" customWidth="1"/>
    <col min="526" max="526" width="9" style="79" customWidth="1"/>
    <col min="527" max="528" width="9.140625" style="79"/>
    <col min="529" max="529" width="10.140625" style="79" customWidth="1"/>
    <col min="530" max="770" width="9.140625" style="79"/>
    <col min="771" max="771" width="6.5703125" style="79" customWidth="1"/>
    <col min="772" max="772" width="7.7109375" style="79" customWidth="1"/>
    <col min="773" max="773" width="34.140625" style="79" customWidth="1"/>
    <col min="774" max="774" width="8.7109375" style="79" customWidth="1"/>
    <col min="775" max="775" width="38.42578125" style="79" customWidth="1"/>
    <col min="776" max="777" width="12.140625" style="79" customWidth="1"/>
    <col min="778" max="779" width="0" style="79" hidden="1" customWidth="1"/>
    <col min="780" max="780" width="9.140625" style="79"/>
    <col min="781" max="781" width="11.7109375" style="79" customWidth="1"/>
    <col min="782" max="782" width="9" style="79" customWidth="1"/>
    <col min="783" max="784" width="9.140625" style="79"/>
    <col min="785" max="785" width="10.140625" style="79" customWidth="1"/>
    <col min="786" max="1026" width="9.140625" style="79"/>
    <col min="1027" max="1027" width="6.5703125" style="79" customWidth="1"/>
    <col min="1028" max="1028" width="7.7109375" style="79" customWidth="1"/>
    <col min="1029" max="1029" width="34.140625" style="79" customWidth="1"/>
    <col min="1030" max="1030" width="8.7109375" style="79" customWidth="1"/>
    <col min="1031" max="1031" width="38.42578125" style="79" customWidth="1"/>
    <col min="1032" max="1033" width="12.140625" style="79" customWidth="1"/>
    <col min="1034" max="1035" width="0" style="79" hidden="1" customWidth="1"/>
    <col min="1036" max="1036" width="9.140625" style="79"/>
    <col min="1037" max="1037" width="11.7109375" style="79" customWidth="1"/>
    <col min="1038" max="1038" width="9" style="79" customWidth="1"/>
    <col min="1039" max="1040" width="9.140625" style="79"/>
    <col min="1041" max="1041" width="10.140625" style="79" customWidth="1"/>
    <col min="1042" max="1282" width="9.140625" style="79"/>
    <col min="1283" max="1283" width="6.5703125" style="79" customWidth="1"/>
    <col min="1284" max="1284" width="7.7109375" style="79" customWidth="1"/>
    <col min="1285" max="1285" width="34.140625" style="79" customWidth="1"/>
    <col min="1286" max="1286" width="8.7109375" style="79" customWidth="1"/>
    <col min="1287" max="1287" width="38.42578125" style="79" customWidth="1"/>
    <col min="1288" max="1289" width="12.140625" style="79" customWidth="1"/>
    <col min="1290" max="1291" width="0" style="79" hidden="1" customWidth="1"/>
    <col min="1292" max="1292" width="9.140625" style="79"/>
    <col min="1293" max="1293" width="11.7109375" style="79" customWidth="1"/>
    <col min="1294" max="1294" width="9" style="79" customWidth="1"/>
    <col min="1295" max="1296" width="9.140625" style="79"/>
    <col min="1297" max="1297" width="10.140625" style="79" customWidth="1"/>
    <col min="1298" max="1538" width="9.140625" style="79"/>
    <col min="1539" max="1539" width="6.5703125" style="79" customWidth="1"/>
    <col min="1540" max="1540" width="7.7109375" style="79" customWidth="1"/>
    <col min="1541" max="1541" width="34.140625" style="79" customWidth="1"/>
    <col min="1542" max="1542" width="8.7109375" style="79" customWidth="1"/>
    <col min="1543" max="1543" width="38.42578125" style="79" customWidth="1"/>
    <col min="1544" max="1545" width="12.140625" style="79" customWidth="1"/>
    <col min="1546" max="1547" width="0" style="79" hidden="1" customWidth="1"/>
    <col min="1548" max="1548" width="9.140625" style="79"/>
    <col min="1549" max="1549" width="11.7109375" style="79" customWidth="1"/>
    <col min="1550" max="1550" width="9" style="79" customWidth="1"/>
    <col min="1551" max="1552" width="9.140625" style="79"/>
    <col min="1553" max="1553" width="10.140625" style="79" customWidth="1"/>
    <col min="1554" max="1794" width="9.140625" style="79"/>
    <col min="1795" max="1795" width="6.5703125" style="79" customWidth="1"/>
    <col min="1796" max="1796" width="7.7109375" style="79" customWidth="1"/>
    <col min="1797" max="1797" width="34.140625" style="79" customWidth="1"/>
    <col min="1798" max="1798" width="8.7109375" style="79" customWidth="1"/>
    <col min="1799" max="1799" width="38.42578125" style="79" customWidth="1"/>
    <col min="1800" max="1801" width="12.140625" style="79" customWidth="1"/>
    <col min="1802" max="1803" width="0" style="79" hidden="1" customWidth="1"/>
    <col min="1804" max="1804" width="9.140625" style="79"/>
    <col min="1805" max="1805" width="11.7109375" style="79" customWidth="1"/>
    <col min="1806" max="1806" width="9" style="79" customWidth="1"/>
    <col min="1807" max="1808" width="9.140625" style="79"/>
    <col min="1809" max="1809" width="10.140625" style="79" customWidth="1"/>
    <col min="1810" max="2050" width="9.140625" style="79"/>
    <col min="2051" max="2051" width="6.5703125" style="79" customWidth="1"/>
    <col min="2052" max="2052" width="7.7109375" style="79" customWidth="1"/>
    <col min="2053" max="2053" width="34.140625" style="79" customWidth="1"/>
    <col min="2054" max="2054" width="8.7109375" style="79" customWidth="1"/>
    <col min="2055" max="2055" width="38.42578125" style="79" customWidth="1"/>
    <col min="2056" max="2057" width="12.140625" style="79" customWidth="1"/>
    <col min="2058" max="2059" width="0" style="79" hidden="1" customWidth="1"/>
    <col min="2060" max="2060" width="9.140625" style="79"/>
    <col min="2061" max="2061" width="11.7109375" style="79" customWidth="1"/>
    <col min="2062" max="2062" width="9" style="79" customWidth="1"/>
    <col min="2063" max="2064" width="9.140625" style="79"/>
    <col min="2065" max="2065" width="10.140625" style="79" customWidth="1"/>
    <col min="2066" max="2306" width="9.140625" style="79"/>
    <col min="2307" max="2307" width="6.5703125" style="79" customWidth="1"/>
    <col min="2308" max="2308" width="7.7109375" style="79" customWidth="1"/>
    <col min="2309" max="2309" width="34.140625" style="79" customWidth="1"/>
    <col min="2310" max="2310" width="8.7109375" style="79" customWidth="1"/>
    <col min="2311" max="2311" width="38.42578125" style="79" customWidth="1"/>
    <col min="2312" max="2313" width="12.140625" style="79" customWidth="1"/>
    <col min="2314" max="2315" width="0" style="79" hidden="1" customWidth="1"/>
    <col min="2316" max="2316" width="9.140625" style="79"/>
    <col min="2317" max="2317" width="11.7109375" style="79" customWidth="1"/>
    <col min="2318" max="2318" width="9" style="79" customWidth="1"/>
    <col min="2319" max="2320" width="9.140625" style="79"/>
    <col min="2321" max="2321" width="10.140625" style="79" customWidth="1"/>
    <col min="2322" max="2562" width="9.140625" style="79"/>
    <col min="2563" max="2563" width="6.5703125" style="79" customWidth="1"/>
    <col min="2564" max="2564" width="7.7109375" style="79" customWidth="1"/>
    <col min="2565" max="2565" width="34.140625" style="79" customWidth="1"/>
    <col min="2566" max="2566" width="8.7109375" style="79" customWidth="1"/>
    <col min="2567" max="2567" width="38.42578125" style="79" customWidth="1"/>
    <col min="2568" max="2569" width="12.140625" style="79" customWidth="1"/>
    <col min="2570" max="2571" width="0" style="79" hidden="1" customWidth="1"/>
    <col min="2572" max="2572" width="9.140625" style="79"/>
    <col min="2573" max="2573" width="11.7109375" style="79" customWidth="1"/>
    <col min="2574" max="2574" width="9" style="79" customWidth="1"/>
    <col min="2575" max="2576" width="9.140625" style="79"/>
    <col min="2577" max="2577" width="10.140625" style="79" customWidth="1"/>
    <col min="2578" max="2818" width="9.140625" style="79"/>
    <col min="2819" max="2819" width="6.5703125" style="79" customWidth="1"/>
    <col min="2820" max="2820" width="7.7109375" style="79" customWidth="1"/>
    <col min="2821" max="2821" width="34.140625" style="79" customWidth="1"/>
    <col min="2822" max="2822" width="8.7109375" style="79" customWidth="1"/>
    <col min="2823" max="2823" width="38.42578125" style="79" customWidth="1"/>
    <col min="2824" max="2825" width="12.140625" style="79" customWidth="1"/>
    <col min="2826" max="2827" width="0" style="79" hidden="1" customWidth="1"/>
    <col min="2828" max="2828" width="9.140625" style="79"/>
    <col min="2829" max="2829" width="11.7109375" style="79" customWidth="1"/>
    <col min="2830" max="2830" width="9" style="79" customWidth="1"/>
    <col min="2831" max="2832" width="9.140625" style="79"/>
    <col min="2833" max="2833" width="10.140625" style="79" customWidth="1"/>
    <col min="2834" max="3074" width="9.140625" style="79"/>
    <col min="3075" max="3075" width="6.5703125" style="79" customWidth="1"/>
    <col min="3076" max="3076" width="7.7109375" style="79" customWidth="1"/>
    <col min="3077" max="3077" width="34.140625" style="79" customWidth="1"/>
    <col min="3078" max="3078" width="8.7109375" style="79" customWidth="1"/>
    <col min="3079" max="3079" width="38.42578125" style="79" customWidth="1"/>
    <col min="3080" max="3081" width="12.140625" style="79" customWidth="1"/>
    <col min="3082" max="3083" width="0" style="79" hidden="1" customWidth="1"/>
    <col min="3084" max="3084" width="9.140625" style="79"/>
    <col min="3085" max="3085" width="11.7109375" style="79" customWidth="1"/>
    <col min="3086" max="3086" width="9" style="79" customWidth="1"/>
    <col min="3087" max="3088" width="9.140625" style="79"/>
    <col min="3089" max="3089" width="10.140625" style="79" customWidth="1"/>
    <col min="3090" max="3330" width="9.140625" style="79"/>
    <col min="3331" max="3331" width="6.5703125" style="79" customWidth="1"/>
    <col min="3332" max="3332" width="7.7109375" style="79" customWidth="1"/>
    <col min="3333" max="3333" width="34.140625" style="79" customWidth="1"/>
    <col min="3334" max="3334" width="8.7109375" style="79" customWidth="1"/>
    <col min="3335" max="3335" width="38.42578125" style="79" customWidth="1"/>
    <col min="3336" max="3337" width="12.140625" style="79" customWidth="1"/>
    <col min="3338" max="3339" width="0" style="79" hidden="1" customWidth="1"/>
    <col min="3340" max="3340" width="9.140625" style="79"/>
    <col min="3341" max="3341" width="11.7109375" style="79" customWidth="1"/>
    <col min="3342" max="3342" width="9" style="79" customWidth="1"/>
    <col min="3343" max="3344" width="9.140625" style="79"/>
    <col min="3345" max="3345" width="10.140625" style="79" customWidth="1"/>
    <col min="3346" max="3586" width="9.140625" style="79"/>
    <col min="3587" max="3587" width="6.5703125" style="79" customWidth="1"/>
    <col min="3588" max="3588" width="7.7109375" style="79" customWidth="1"/>
    <col min="3589" max="3589" width="34.140625" style="79" customWidth="1"/>
    <col min="3590" max="3590" width="8.7109375" style="79" customWidth="1"/>
    <col min="3591" max="3591" width="38.42578125" style="79" customWidth="1"/>
    <col min="3592" max="3593" width="12.140625" style="79" customWidth="1"/>
    <col min="3594" max="3595" width="0" style="79" hidden="1" customWidth="1"/>
    <col min="3596" max="3596" width="9.140625" style="79"/>
    <col min="3597" max="3597" width="11.7109375" style="79" customWidth="1"/>
    <col min="3598" max="3598" width="9" style="79" customWidth="1"/>
    <col min="3599" max="3600" width="9.140625" style="79"/>
    <col min="3601" max="3601" width="10.140625" style="79" customWidth="1"/>
    <col min="3602" max="3842" width="9.140625" style="79"/>
    <col min="3843" max="3843" width="6.5703125" style="79" customWidth="1"/>
    <col min="3844" max="3844" width="7.7109375" style="79" customWidth="1"/>
    <col min="3845" max="3845" width="34.140625" style="79" customWidth="1"/>
    <col min="3846" max="3846" width="8.7109375" style="79" customWidth="1"/>
    <col min="3847" max="3847" width="38.42578125" style="79" customWidth="1"/>
    <col min="3848" max="3849" width="12.140625" style="79" customWidth="1"/>
    <col min="3850" max="3851" width="0" style="79" hidden="1" customWidth="1"/>
    <col min="3852" max="3852" width="9.140625" style="79"/>
    <col min="3853" max="3853" width="11.7109375" style="79" customWidth="1"/>
    <col min="3854" max="3854" width="9" style="79" customWidth="1"/>
    <col min="3855" max="3856" width="9.140625" style="79"/>
    <col min="3857" max="3857" width="10.140625" style="79" customWidth="1"/>
    <col min="3858" max="4098" width="9.140625" style="79"/>
    <col min="4099" max="4099" width="6.5703125" style="79" customWidth="1"/>
    <col min="4100" max="4100" width="7.7109375" style="79" customWidth="1"/>
    <col min="4101" max="4101" width="34.140625" style="79" customWidth="1"/>
    <col min="4102" max="4102" width="8.7109375" style="79" customWidth="1"/>
    <col min="4103" max="4103" width="38.42578125" style="79" customWidth="1"/>
    <col min="4104" max="4105" width="12.140625" style="79" customWidth="1"/>
    <col min="4106" max="4107" width="0" style="79" hidden="1" customWidth="1"/>
    <col min="4108" max="4108" width="9.140625" style="79"/>
    <col min="4109" max="4109" width="11.7109375" style="79" customWidth="1"/>
    <col min="4110" max="4110" width="9" style="79" customWidth="1"/>
    <col min="4111" max="4112" width="9.140625" style="79"/>
    <col min="4113" max="4113" width="10.140625" style="79" customWidth="1"/>
    <col min="4114" max="4354" width="9.140625" style="79"/>
    <col min="4355" max="4355" width="6.5703125" style="79" customWidth="1"/>
    <col min="4356" max="4356" width="7.7109375" style="79" customWidth="1"/>
    <col min="4357" max="4357" width="34.140625" style="79" customWidth="1"/>
    <col min="4358" max="4358" width="8.7109375" style="79" customWidth="1"/>
    <col min="4359" max="4359" width="38.42578125" style="79" customWidth="1"/>
    <col min="4360" max="4361" width="12.140625" style="79" customWidth="1"/>
    <col min="4362" max="4363" width="0" style="79" hidden="1" customWidth="1"/>
    <col min="4364" max="4364" width="9.140625" style="79"/>
    <col min="4365" max="4365" width="11.7109375" style="79" customWidth="1"/>
    <col min="4366" max="4366" width="9" style="79" customWidth="1"/>
    <col min="4367" max="4368" width="9.140625" style="79"/>
    <col min="4369" max="4369" width="10.140625" style="79" customWidth="1"/>
    <col min="4370" max="4610" width="9.140625" style="79"/>
    <col min="4611" max="4611" width="6.5703125" style="79" customWidth="1"/>
    <col min="4612" max="4612" width="7.7109375" style="79" customWidth="1"/>
    <col min="4613" max="4613" width="34.140625" style="79" customWidth="1"/>
    <col min="4614" max="4614" width="8.7109375" style="79" customWidth="1"/>
    <col min="4615" max="4615" width="38.42578125" style="79" customWidth="1"/>
    <col min="4616" max="4617" width="12.140625" style="79" customWidth="1"/>
    <col min="4618" max="4619" width="0" style="79" hidden="1" customWidth="1"/>
    <col min="4620" max="4620" width="9.140625" style="79"/>
    <col min="4621" max="4621" width="11.7109375" style="79" customWidth="1"/>
    <col min="4622" max="4622" width="9" style="79" customWidth="1"/>
    <col min="4623" max="4624" width="9.140625" style="79"/>
    <col min="4625" max="4625" width="10.140625" style="79" customWidth="1"/>
    <col min="4626" max="4866" width="9.140625" style="79"/>
    <col min="4867" max="4867" width="6.5703125" style="79" customWidth="1"/>
    <col min="4868" max="4868" width="7.7109375" style="79" customWidth="1"/>
    <col min="4869" max="4869" width="34.140625" style="79" customWidth="1"/>
    <col min="4870" max="4870" width="8.7109375" style="79" customWidth="1"/>
    <col min="4871" max="4871" width="38.42578125" style="79" customWidth="1"/>
    <col min="4872" max="4873" width="12.140625" style="79" customWidth="1"/>
    <col min="4874" max="4875" width="0" style="79" hidden="1" customWidth="1"/>
    <col min="4876" max="4876" width="9.140625" style="79"/>
    <col min="4877" max="4877" width="11.7109375" style="79" customWidth="1"/>
    <col min="4878" max="4878" width="9" style="79" customWidth="1"/>
    <col min="4879" max="4880" width="9.140625" style="79"/>
    <col min="4881" max="4881" width="10.140625" style="79" customWidth="1"/>
    <col min="4882" max="5122" width="9.140625" style="79"/>
    <col min="5123" max="5123" width="6.5703125" style="79" customWidth="1"/>
    <col min="5124" max="5124" width="7.7109375" style="79" customWidth="1"/>
    <col min="5125" max="5125" width="34.140625" style="79" customWidth="1"/>
    <col min="5126" max="5126" width="8.7109375" style="79" customWidth="1"/>
    <col min="5127" max="5127" width="38.42578125" style="79" customWidth="1"/>
    <col min="5128" max="5129" width="12.140625" style="79" customWidth="1"/>
    <col min="5130" max="5131" width="0" style="79" hidden="1" customWidth="1"/>
    <col min="5132" max="5132" width="9.140625" style="79"/>
    <col min="5133" max="5133" width="11.7109375" style="79" customWidth="1"/>
    <col min="5134" max="5134" width="9" style="79" customWidth="1"/>
    <col min="5135" max="5136" width="9.140625" style="79"/>
    <col min="5137" max="5137" width="10.140625" style="79" customWidth="1"/>
    <col min="5138" max="5378" width="9.140625" style="79"/>
    <col min="5379" max="5379" width="6.5703125" style="79" customWidth="1"/>
    <col min="5380" max="5380" width="7.7109375" style="79" customWidth="1"/>
    <col min="5381" max="5381" width="34.140625" style="79" customWidth="1"/>
    <col min="5382" max="5382" width="8.7109375" style="79" customWidth="1"/>
    <col min="5383" max="5383" width="38.42578125" style="79" customWidth="1"/>
    <col min="5384" max="5385" width="12.140625" style="79" customWidth="1"/>
    <col min="5386" max="5387" width="0" style="79" hidden="1" customWidth="1"/>
    <col min="5388" max="5388" width="9.140625" style="79"/>
    <col min="5389" max="5389" width="11.7109375" style="79" customWidth="1"/>
    <col min="5390" max="5390" width="9" style="79" customWidth="1"/>
    <col min="5391" max="5392" width="9.140625" style="79"/>
    <col min="5393" max="5393" width="10.140625" style="79" customWidth="1"/>
    <col min="5394" max="5634" width="9.140625" style="79"/>
    <col min="5635" max="5635" width="6.5703125" style="79" customWidth="1"/>
    <col min="5636" max="5636" width="7.7109375" style="79" customWidth="1"/>
    <col min="5637" max="5637" width="34.140625" style="79" customWidth="1"/>
    <col min="5638" max="5638" width="8.7109375" style="79" customWidth="1"/>
    <col min="5639" max="5639" width="38.42578125" style="79" customWidth="1"/>
    <col min="5640" max="5641" width="12.140625" style="79" customWidth="1"/>
    <col min="5642" max="5643" width="0" style="79" hidden="1" customWidth="1"/>
    <col min="5644" max="5644" width="9.140625" style="79"/>
    <col min="5645" max="5645" width="11.7109375" style="79" customWidth="1"/>
    <col min="5646" max="5646" width="9" style="79" customWidth="1"/>
    <col min="5647" max="5648" width="9.140625" style="79"/>
    <col min="5649" max="5649" width="10.140625" style="79" customWidth="1"/>
    <col min="5650" max="5890" width="9.140625" style="79"/>
    <col min="5891" max="5891" width="6.5703125" style="79" customWidth="1"/>
    <col min="5892" max="5892" width="7.7109375" style="79" customWidth="1"/>
    <col min="5893" max="5893" width="34.140625" style="79" customWidth="1"/>
    <col min="5894" max="5894" width="8.7109375" style="79" customWidth="1"/>
    <col min="5895" max="5895" width="38.42578125" style="79" customWidth="1"/>
    <col min="5896" max="5897" width="12.140625" style="79" customWidth="1"/>
    <col min="5898" max="5899" width="0" style="79" hidden="1" customWidth="1"/>
    <col min="5900" max="5900" width="9.140625" style="79"/>
    <col min="5901" max="5901" width="11.7109375" style="79" customWidth="1"/>
    <col min="5902" max="5902" width="9" style="79" customWidth="1"/>
    <col min="5903" max="5904" width="9.140625" style="79"/>
    <col min="5905" max="5905" width="10.140625" style="79" customWidth="1"/>
    <col min="5906" max="6146" width="9.140625" style="79"/>
    <col min="6147" max="6147" width="6.5703125" style="79" customWidth="1"/>
    <col min="6148" max="6148" width="7.7109375" style="79" customWidth="1"/>
    <col min="6149" max="6149" width="34.140625" style="79" customWidth="1"/>
    <col min="6150" max="6150" width="8.7109375" style="79" customWidth="1"/>
    <col min="6151" max="6151" width="38.42578125" style="79" customWidth="1"/>
    <col min="6152" max="6153" width="12.140625" style="79" customWidth="1"/>
    <col min="6154" max="6155" width="0" style="79" hidden="1" customWidth="1"/>
    <col min="6156" max="6156" width="9.140625" style="79"/>
    <col min="6157" max="6157" width="11.7109375" style="79" customWidth="1"/>
    <col min="6158" max="6158" width="9" style="79" customWidth="1"/>
    <col min="6159" max="6160" width="9.140625" style="79"/>
    <col min="6161" max="6161" width="10.140625" style="79" customWidth="1"/>
    <col min="6162" max="6402" width="9.140625" style="79"/>
    <col min="6403" max="6403" width="6.5703125" style="79" customWidth="1"/>
    <col min="6404" max="6404" width="7.7109375" style="79" customWidth="1"/>
    <col min="6405" max="6405" width="34.140625" style="79" customWidth="1"/>
    <col min="6406" max="6406" width="8.7109375" style="79" customWidth="1"/>
    <col min="6407" max="6407" width="38.42578125" style="79" customWidth="1"/>
    <col min="6408" max="6409" width="12.140625" style="79" customWidth="1"/>
    <col min="6410" max="6411" width="0" style="79" hidden="1" customWidth="1"/>
    <col min="6412" max="6412" width="9.140625" style="79"/>
    <col min="6413" max="6413" width="11.7109375" style="79" customWidth="1"/>
    <col min="6414" max="6414" width="9" style="79" customWidth="1"/>
    <col min="6415" max="6416" width="9.140625" style="79"/>
    <col min="6417" max="6417" width="10.140625" style="79" customWidth="1"/>
    <col min="6418" max="6658" width="9.140625" style="79"/>
    <col min="6659" max="6659" width="6.5703125" style="79" customWidth="1"/>
    <col min="6660" max="6660" width="7.7109375" style="79" customWidth="1"/>
    <col min="6661" max="6661" width="34.140625" style="79" customWidth="1"/>
    <col min="6662" max="6662" width="8.7109375" style="79" customWidth="1"/>
    <col min="6663" max="6663" width="38.42578125" style="79" customWidth="1"/>
    <col min="6664" max="6665" width="12.140625" style="79" customWidth="1"/>
    <col min="6666" max="6667" width="0" style="79" hidden="1" customWidth="1"/>
    <col min="6668" max="6668" width="9.140625" style="79"/>
    <col min="6669" max="6669" width="11.7109375" style="79" customWidth="1"/>
    <col min="6670" max="6670" width="9" style="79" customWidth="1"/>
    <col min="6671" max="6672" width="9.140625" style="79"/>
    <col min="6673" max="6673" width="10.140625" style="79" customWidth="1"/>
    <col min="6674" max="6914" width="9.140625" style="79"/>
    <col min="6915" max="6915" width="6.5703125" style="79" customWidth="1"/>
    <col min="6916" max="6916" width="7.7109375" style="79" customWidth="1"/>
    <col min="6917" max="6917" width="34.140625" style="79" customWidth="1"/>
    <col min="6918" max="6918" width="8.7109375" style="79" customWidth="1"/>
    <col min="6919" max="6919" width="38.42578125" style="79" customWidth="1"/>
    <col min="6920" max="6921" width="12.140625" style="79" customWidth="1"/>
    <col min="6922" max="6923" width="0" style="79" hidden="1" customWidth="1"/>
    <col min="6924" max="6924" width="9.140625" style="79"/>
    <col min="6925" max="6925" width="11.7109375" style="79" customWidth="1"/>
    <col min="6926" max="6926" width="9" style="79" customWidth="1"/>
    <col min="6927" max="6928" width="9.140625" style="79"/>
    <col min="6929" max="6929" width="10.140625" style="79" customWidth="1"/>
    <col min="6930" max="7170" width="9.140625" style="79"/>
    <col min="7171" max="7171" width="6.5703125" style="79" customWidth="1"/>
    <col min="7172" max="7172" width="7.7109375" style="79" customWidth="1"/>
    <col min="7173" max="7173" width="34.140625" style="79" customWidth="1"/>
    <col min="7174" max="7174" width="8.7109375" style="79" customWidth="1"/>
    <col min="7175" max="7175" width="38.42578125" style="79" customWidth="1"/>
    <col min="7176" max="7177" width="12.140625" style="79" customWidth="1"/>
    <col min="7178" max="7179" width="0" style="79" hidden="1" customWidth="1"/>
    <col min="7180" max="7180" width="9.140625" style="79"/>
    <col min="7181" max="7181" width="11.7109375" style="79" customWidth="1"/>
    <col min="7182" max="7182" width="9" style="79" customWidth="1"/>
    <col min="7183" max="7184" width="9.140625" style="79"/>
    <col min="7185" max="7185" width="10.140625" style="79" customWidth="1"/>
    <col min="7186" max="7426" width="9.140625" style="79"/>
    <col min="7427" max="7427" width="6.5703125" style="79" customWidth="1"/>
    <col min="7428" max="7428" width="7.7109375" style="79" customWidth="1"/>
    <col min="7429" max="7429" width="34.140625" style="79" customWidth="1"/>
    <col min="7430" max="7430" width="8.7109375" style="79" customWidth="1"/>
    <col min="7431" max="7431" width="38.42578125" style="79" customWidth="1"/>
    <col min="7432" max="7433" width="12.140625" style="79" customWidth="1"/>
    <col min="7434" max="7435" width="0" style="79" hidden="1" customWidth="1"/>
    <col min="7436" max="7436" width="9.140625" style="79"/>
    <col min="7437" max="7437" width="11.7109375" style="79" customWidth="1"/>
    <col min="7438" max="7438" width="9" style="79" customWidth="1"/>
    <col min="7439" max="7440" width="9.140625" style="79"/>
    <col min="7441" max="7441" width="10.140625" style="79" customWidth="1"/>
    <col min="7442" max="7682" width="9.140625" style="79"/>
    <col min="7683" max="7683" width="6.5703125" style="79" customWidth="1"/>
    <col min="7684" max="7684" width="7.7109375" style="79" customWidth="1"/>
    <col min="7685" max="7685" width="34.140625" style="79" customWidth="1"/>
    <col min="7686" max="7686" width="8.7109375" style="79" customWidth="1"/>
    <col min="7687" max="7687" width="38.42578125" style="79" customWidth="1"/>
    <col min="7688" max="7689" width="12.140625" style="79" customWidth="1"/>
    <col min="7690" max="7691" width="0" style="79" hidden="1" customWidth="1"/>
    <col min="7692" max="7692" width="9.140625" style="79"/>
    <col min="7693" max="7693" width="11.7109375" style="79" customWidth="1"/>
    <col min="7694" max="7694" width="9" style="79" customWidth="1"/>
    <col min="7695" max="7696" width="9.140625" style="79"/>
    <col min="7697" max="7697" width="10.140625" style="79" customWidth="1"/>
    <col min="7698" max="7938" width="9.140625" style="79"/>
    <col min="7939" max="7939" width="6.5703125" style="79" customWidth="1"/>
    <col min="7940" max="7940" width="7.7109375" style="79" customWidth="1"/>
    <col min="7941" max="7941" width="34.140625" style="79" customWidth="1"/>
    <col min="7942" max="7942" width="8.7109375" style="79" customWidth="1"/>
    <col min="7943" max="7943" width="38.42578125" style="79" customWidth="1"/>
    <col min="7944" max="7945" width="12.140625" style="79" customWidth="1"/>
    <col min="7946" max="7947" width="0" style="79" hidden="1" customWidth="1"/>
    <col min="7948" max="7948" width="9.140625" style="79"/>
    <col min="7949" max="7949" width="11.7109375" style="79" customWidth="1"/>
    <col min="7950" max="7950" width="9" style="79" customWidth="1"/>
    <col min="7951" max="7952" width="9.140625" style="79"/>
    <col min="7953" max="7953" width="10.140625" style="79" customWidth="1"/>
    <col min="7954" max="8194" width="9.140625" style="79"/>
    <col min="8195" max="8195" width="6.5703125" style="79" customWidth="1"/>
    <col min="8196" max="8196" width="7.7109375" style="79" customWidth="1"/>
    <col min="8197" max="8197" width="34.140625" style="79" customWidth="1"/>
    <col min="8198" max="8198" width="8.7109375" style="79" customWidth="1"/>
    <col min="8199" max="8199" width="38.42578125" style="79" customWidth="1"/>
    <col min="8200" max="8201" width="12.140625" style="79" customWidth="1"/>
    <col min="8202" max="8203" width="0" style="79" hidden="1" customWidth="1"/>
    <col min="8204" max="8204" width="9.140625" style="79"/>
    <col min="8205" max="8205" width="11.7109375" style="79" customWidth="1"/>
    <col min="8206" max="8206" width="9" style="79" customWidth="1"/>
    <col min="8207" max="8208" width="9.140625" style="79"/>
    <col min="8209" max="8209" width="10.140625" style="79" customWidth="1"/>
    <col min="8210" max="8450" width="9.140625" style="79"/>
    <col min="8451" max="8451" width="6.5703125" style="79" customWidth="1"/>
    <col min="8452" max="8452" width="7.7109375" style="79" customWidth="1"/>
    <col min="8453" max="8453" width="34.140625" style="79" customWidth="1"/>
    <col min="8454" max="8454" width="8.7109375" style="79" customWidth="1"/>
    <col min="8455" max="8455" width="38.42578125" style="79" customWidth="1"/>
    <col min="8456" max="8457" width="12.140625" style="79" customWidth="1"/>
    <col min="8458" max="8459" width="0" style="79" hidden="1" customWidth="1"/>
    <col min="8460" max="8460" width="9.140625" style="79"/>
    <col min="8461" max="8461" width="11.7109375" style="79" customWidth="1"/>
    <col min="8462" max="8462" width="9" style="79" customWidth="1"/>
    <col min="8463" max="8464" width="9.140625" style="79"/>
    <col min="8465" max="8465" width="10.140625" style="79" customWidth="1"/>
    <col min="8466" max="8706" width="9.140625" style="79"/>
    <col min="8707" max="8707" width="6.5703125" style="79" customWidth="1"/>
    <col min="8708" max="8708" width="7.7109375" style="79" customWidth="1"/>
    <col min="8709" max="8709" width="34.140625" style="79" customWidth="1"/>
    <col min="8710" max="8710" width="8.7109375" style="79" customWidth="1"/>
    <col min="8711" max="8711" width="38.42578125" style="79" customWidth="1"/>
    <col min="8712" max="8713" width="12.140625" style="79" customWidth="1"/>
    <col min="8714" max="8715" width="0" style="79" hidden="1" customWidth="1"/>
    <col min="8716" max="8716" width="9.140625" style="79"/>
    <col min="8717" max="8717" width="11.7109375" style="79" customWidth="1"/>
    <col min="8718" max="8718" width="9" style="79" customWidth="1"/>
    <col min="8719" max="8720" width="9.140625" style="79"/>
    <col min="8721" max="8721" width="10.140625" style="79" customWidth="1"/>
    <col min="8722" max="8962" width="9.140625" style="79"/>
    <col min="8963" max="8963" width="6.5703125" style="79" customWidth="1"/>
    <col min="8964" max="8964" width="7.7109375" style="79" customWidth="1"/>
    <col min="8965" max="8965" width="34.140625" style="79" customWidth="1"/>
    <col min="8966" max="8966" width="8.7109375" style="79" customWidth="1"/>
    <col min="8967" max="8967" width="38.42578125" style="79" customWidth="1"/>
    <col min="8968" max="8969" width="12.140625" style="79" customWidth="1"/>
    <col min="8970" max="8971" width="0" style="79" hidden="1" customWidth="1"/>
    <col min="8972" max="8972" width="9.140625" style="79"/>
    <col min="8973" max="8973" width="11.7109375" style="79" customWidth="1"/>
    <col min="8974" max="8974" width="9" style="79" customWidth="1"/>
    <col min="8975" max="8976" width="9.140625" style="79"/>
    <col min="8977" max="8977" width="10.140625" style="79" customWidth="1"/>
    <col min="8978" max="9218" width="9.140625" style="79"/>
    <col min="9219" max="9219" width="6.5703125" style="79" customWidth="1"/>
    <col min="9220" max="9220" width="7.7109375" style="79" customWidth="1"/>
    <col min="9221" max="9221" width="34.140625" style="79" customWidth="1"/>
    <col min="9222" max="9222" width="8.7109375" style="79" customWidth="1"/>
    <col min="9223" max="9223" width="38.42578125" style="79" customWidth="1"/>
    <col min="9224" max="9225" width="12.140625" style="79" customWidth="1"/>
    <col min="9226" max="9227" width="0" style="79" hidden="1" customWidth="1"/>
    <col min="9228" max="9228" width="9.140625" style="79"/>
    <col min="9229" max="9229" width="11.7109375" style="79" customWidth="1"/>
    <col min="9230" max="9230" width="9" style="79" customWidth="1"/>
    <col min="9231" max="9232" width="9.140625" style="79"/>
    <col min="9233" max="9233" width="10.140625" style="79" customWidth="1"/>
    <col min="9234" max="9474" width="9.140625" style="79"/>
    <col min="9475" max="9475" width="6.5703125" style="79" customWidth="1"/>
    <col min="9476" max="9476" width="7.7109375" style="79" customWidth="1"/>
    <col min="9477" max="9477" width="34.140625" style="79" customWidth="1"/>
    <col min="9478" max="9478" width="8.7109375" style="79" customWidth="1"/>
    <col min="9479" max="9479" width="38.42578125" style="79" customWidth="1"/>
    <col min="9480" max="9481" width="12.140625" style="79" customWidth="1"/>
    <col min="9482" max="9483" width="0" style="79" hidden="1" customWidth="1"/>
    <col min="9484" max="9484" width="9.140625" style="79"/>
    <col min="9485" max="9485" width="11.7109375" style="79" customWidth="1"/>
    <col min="9486" max="9486" width="9" style="79" customWidth="1"/>
    <col min="9487" max="9488" width="9.140625" style="79"/>
    <col min="9489" max="9489" width="10.140625" style="79" customWidth="1"/>
    <col min="9490" max="9730" width="9.140625" style="79"/>
    <col min="9731" max="9731" width="6.5703125" style="79" customWidth="1"/>
    <col min="9732" max="9732" width="7.7109375" style="79" customWidth="1"/>
    <col min="9733" max="9733" width="34.140625" style="79" customWidth="1"/>
    <col min="9734" max="9734" width="8.7109375" style="79" customWidth="1"/>
    <col min="9735" max="9735" width="38.42578125" style="79" customWidth="1"/>
    <col min="9736" max="9737" width="12.140625" style="79" customWidth="1"/>
    <col min="9738" max="9739" width="0" style="79" hidden="1" customWidth="1"/>
    <col min="9740" max="9740" width="9.140625" style="79"/>
    <col min="9741" max="9741" width="11.7109375" style="79" customWidth="1"/>
    <col min="9742" max="9742" width="9" style="79" customWidth="1"/>
    <col min="9743" max="9744" width="9.140625" style="79"/>
    <col min="9745" max="9745" width="10.140625" style="79" customWidth="1"/>
    <col min="9746" max="9986" width="9.140625" style="79"/>
    <col min="9987" max="9987" width="6.5703125" style="79" customWidth="1"/>
    <col min="9988" max="9988" width="7.7109375" style="79" customWidth="1"/>
    <col min="9989" max="9989" width="34.140625" style="79" customWidth="1"/>
    <col min="9990" max="9990" width="8.7109375" style="79" customWidth="1"/>
    <col min="9991" max="9991" width="38.42578125" style="79" customWidth="1"/>
    <col min="9992" max="9993" width="12.140625" style="79" customWidth="1"/>
    <col min="9994" max="9995" width="0" style="79" hidden="1" customWidth="1"/>
    <col min="9996" max="9996" width="9.140625" style="79"/>
    <col min="9997" max="9997" width="11.7109375" style="79" customWidth="1"/>
    <col min="9998" max="9998" width="9" style="79" customWidth="1"/>
    <col min="9999" max="10000" width="9.140625" style="79"/>
    <col min="10001" max="10001" width="10.140625" style="79" customWidth="1"/>
    <col min="10002" max="10242" width="9.140625" style="79"/>
    <col min="10243" max="10243" width="6.5703125" style="79" customWidth="1"/>
    <col min="10244" max="10244" width="7.7109375" style="79" customWidth="1"/>
    <col min="10245" max="10245" width="34.140625" style="79" customWidth="1"/>
    <col min="10246" max="10246" width="8.7109375" style="79" customWidth="1"/>
    <col min="10247" max="10247" width="38.42578125" style="79" customWidth="1"/>
    <col min="10248" max="10249" width="12.140625" style="79" customWidth="1"/>
    <col min="10250" max="10251" width="0" style="79" hidden="1" customWidth="1"/>
    <col min="10252" max="10252" width="9.140625" style="79"/>
    <col min="10253" max="10253" width="11.7109375" style="79" customWidth="1"/>
    <col min="10254" max="10254" width="9" style="79" customWidth="1"/>
    <col min="10255" max="10256" width="9.140625" style="79"/>
    <col min="10257" max="10257" width="10.140625" style="79" customWidth="1"/>
    <col min="10258" max="10498" width="9.140625" style="79"/>
    <col min="10499" max="10499" width="6.5703125" style="79" customWidth="1"/>
    <col min="10500" max="10500" width="7.7109375" style="79" customWidth="1"/>
    <col min="10501" max="10501" width="34.140625" style="79" customWidth="1"/>
    <col min="10502" max="10502" width="8.7109375" style="79" customWidth="1"/>
    <col min="10503" max="10503" width="38.42578125" style="79" customWidth="1"/>
    <col min="10504" max="10505" width="12.140625" style="79" customWidth="1"/>
    <col min="10506" max="10507" width="0" style="79" hidden="1" customWidth="1"/>
    <col min="10508" max="10508" width="9.140625" style="79"/>
    <col min="10509" max="10509" width="11.7109375" style="79" customWidth="1"/>
    <col min="10510" max="10510" width="9" style="79" customWidth="1"/>
    <col min="10511" max="10512" width="9.140625" style="79"/>
    <col min="10513" max="10513" width="10.140625" style="79" customWidth="1"/>
    <col min="10514" max="10754" width="9.140625" style="79"/>
    <col min="10755" max="10755" width="6.5703125" style="79" customWidth="1"/>
    <col min="10756" max="10756" width="7.7109375" style="79" customWidth="1"/>
    <col min="10757" max="10757" width="34.140625" style="79" customWidth="1"/>
    <col min="10758" max="10758" width="8.7109375" style="79" customWidth="1"/>
    <col min="10759" max="10759" width="38.42578125" style="79" customWidth="1"/>
    <col min="10760" max="10761" width="12.140625" style="79" customWidth="1"/>
    <col min="10762" max="10763" width="0" style="79" hidden="1" customWidth="1"/>
    <col min="10764" max="10764" width="9.140625" style="79"/>
    <col min="10765" max="10765" width="11.7109375" style="79" customWidth="1"/>
    <col min="10766" max="10766" width="9" style="79" customWidth="1"/>
    <col min="10767" max="10768" width="9.140625" style="79"/>
    <col min="10769" max="10769" width="10.140625" style="79" customWidth="1"/>
    <col min="10770" max="11010" width="9.140625" style="79"/>
    <col min="11011" max="11011" width="6.5703125" style="79" customWidth="1"/>
    <col min="11012" max="11012" width="7.7109375" style="79" customWidth="1"/>
    <col min="11013" max="11013" width="34.140625" style="79" customWidth="1"/>
    <col min="11014" max="11014" width="8.7109375" style="79" customWidth="1"/>
    <col min="11015" max="11015" width="38.42578125" style="79" customWidth="1"/>
    <col min="11016" max="11017" width="12.140625" style="79" customWidth="1"/>
    <col min="11018" max="11019" width="0" style="79" hidden="1" customWidth="1"/>
    <col min="11020" max="11020" width="9.140625" style="79"/>
    <col min="11021" max="11021" width="11.7109375" style="79" customWidth="1"/>
    <col min="11022" max="11022" width="9" style="79" customWidth="1"/>
    <col min="11023" max="11024" width="9.140625" style="79"/>
    <col min="11025" max="11025" width="10.140625" style="79" customWidth="1"/>
    <col min="11026" max="11266" width="9.140625" style="79"/>
    <col min="11267" max="11267" width="6.5703125" style="79" customWidth="1"/>
    <col min="11268" max="11268" width="7.7109375" style="79" customWidth="1"/>
    <col min="11269" max="11269" width="34.140625" style="79" customWidth="1"/>
    <col min="11270" max="11270" width="8.7109375" style="79" customWidth="1"/>
    <col min="11271" max="11271" width="38.42578125" style="79" customWidth="1"/>
    <col min="11272" max="11273" width="12.140625" style="79" customWidth="1"/>
    <col min="11274" max="11275" width="0" style="79" hidden="1" customWidth="1"/>
    <col min="11276" max="11276" width="9.140625" style="79"/>
    <col min="11277" max="11277" width="11.7109375" style="79" customWidth="1"/>
    <col min="11278" max="11278" width="9" style="79" customWidth="1"/>
    <col min="11279" max="11280" width="9.140625" style="79"/>
    <col min="11281" max="11281" width="10.140625" style="79" customWidth="1"/>
    <col min="11282" max="11522" width="9.140625" style="79"/>
    <col min="11523" max="11523" width="6.5703125" style="79" customWidth="1"/>
    <col min="11524" max="11524" width="7.7109375" style="79" customWidth="1"/>
    <col min="11525" max="11525" width="34.140625" style="79" customWidth="1"/>
    <col min="11526" max="11526" width="8.7109375" style="79" customWidth="1"/>
    <col min="11527" max="11527" width="38.42578125" style="79" customWidth="1"/>
    <col min="11528" max="11529" width="12.140625" style="79" customWidth="1"/>
    <col min="11530" max="11531" width="0" style="79" hidden="1" customWidth="1"/>
    <col min="11532" max="11532" width="9.140625" style="79"/>
    <col min="11533" max="11533" width="11.7109375" style="79" customWidth="1"/>
    <col min="11534" max="11534" width="9" style="79" customWidth="1"/>
    <col min="11535" max="11536" width="9.140625" style="79"/>
    <col min="11537" max="11537" width="10.140625" style="79" customWidth="1"/>
    <col min="11538" max="11778" width="9.140625" style="79"/>
    <col min="11779" max="11779" width="6.5703125" style="79" customWidth="1"/>
    <col min="11780" max="11780" width="7.7109375" style="79" customWidth="1"/>
    <col min="11781" max="11781" width="34.140625" style="79" customWidth="1"/>
    <col min="11782" max="11782" width="8.7109375" style="79" customWidth="1"/>
    <col min="11783" max="11783" width="38.42578125" style="79" customWidth="1"/>
    <col min="11784" max="11785" width="12.140625" style="79" customWidth="1"/>
    <col min="11786" max="11787" width="0" style="79" hidden="1" customWidth="1"/>
    <col min="11788" max="11788" width="9.140625" style="79"/>
    <col min="11789" max="11789" width="11.7109375" style="79" customWidth="1"/>
    <col min="11790" max="11790" width="9" style="79" customWidth="1"/>
    <col min="11791" max="11792" width="9.140625" style="79"/>
    <col min="11793" max="11793" width="10.140625" style="79" customWidth="1"/>
    <col min="11794" max="12034" width="9.140625" style="79"/>
    <col min="12035" max="12035" width="6.5703125" style="79" customWidth="1"/>
    <col min="12036" max="12036" width="7.7109375" style="79" customWidth="1"/>
    <col min="12037" max="12037" width="34.140625" style="79" customWidth="1"/>
    <col min="12038" max="12038" width="8.7109375" style="79" customWidth="1"/>
    <col min="12039" max="12039" width="38.42578125" style="79" customWidth="1"/>
    <col min="12040" max="12041" width="12.140625" style="79" customWidth="1"/>
    <col min="12042" max="12043" width="0" style="79" hidden="1" customWidth="1"/>
    <col min="12044" max="12044" width="9.140625" style="79"/>
    <col min="12045" max="12045" width="11.7109375" style="79" customWidth="1"/>
    <col min="12046" max="12046" width="9" style="79" customWidth="1"/>
    <col min="12047" max="12048" width="9.140625" style="79"/>
    <col min="12049" max="12049" width="10.140625" style="79" customWidth="1"/>
    <col min="12050" max="12290" width="9.140625" style="79"/>
    <col min="12291" max="12291" width="6.5703125" style="79" customWidth="1"/>
    <col min="12292" max="12292" width="7.7109375" style="79" customWidth="1"/>
    <col min="12293" max="12293" width="34.140625" style="79" customWidth="1"/>
    <col min="12294" max="12294" width="8.7109375" style="79" customWidth="1"/>
    <col min="12295" max="12295" width="38.42578125" style="79" customWidth="1"/>
    <col min="12296" max="12297" width="12.140625" style="79" customWidth="1"/>
    <col min="12298" max="12299" width="0" style="79" hidden="1" customWidth="1"/>
    <col min="12300" max="12300" width="9.140625" style="79"/>
    <col min="12301" max="12301" width="11.7109375" style="79" customWidth="1"/>
    <col min="12302" max="12302" width="9" style="79" customWidth="1"/>
    <col min="12303" max="12304" width="9.140625" style="79"/>
    <col min="12305" max="12305" width="10.140625" style="79" customWidth="1"/>
    <col min="12306" max="12546" width="9.140625" style="79"/>
    <col min="12547" max="12547" width="6.5703125" style="79" customWidth="1"/>
    <col min="12548" max="12548" width="7.7109375" style="79" customWidth="1"/>
    <col min="12549" max="12549" width="34.140625" style="79" customWidth="1"/>
    <col min="12550" max="12550" width="8.7109375" style="79" customWidth="1"/>
    <col min="12551" max="12551" width="38.42578125" style="79" customWidth="1"/>
    <col min="12552" max="12553" width="12.140625" style="79" customWidth="1"/>
    <col min="12554" max="12555" width="0" style="79" hidden="1" customWidth="1"/>
    <col min="12556" max="12556" width="9.140625" style="79"/>
    <col min="12557" max="12557" width="11.7109375" style="79" customWidth="1"/>
    <col min="12558" max="12558" width="9" style="79" customWidth="1"/>
    <col min="12559" max="12560" width="9.140625" style="79"/>
    <col min="12561" max="12561" width="10.140625" style="79" customWidth="1"/>
    <col min="12562" max="12802" width="9.140625" style="79"/>
    <col min="12803" max="12803" width="6.5703125" style="79" customWidth="1"/>
    <col min="12804" max="12804" width="7.7109375" style="79" customWidth="1"/>
    <col min="12805" max="12805" width="34.140625" style="79" customWidth="1"/>
    <col min="12806" max="12806" width="8.7109375" style="79" customWidth="1"/>
    <col min="12807" max="12807" width="38.42578125" style="79" customWidth="1"/>
    <col min="12808" max="12809" width="12.140625" style="79" customWidth="1"/>
    <col min="12810" max="12811" width="0" style="79" hidden="1" customWidth="1"/>
    <col min="12812" max="12812" width="9.140625" style="79"/>
    <col min="12813" max="12813" width="11.7109375" style="79" customWidth="1"/>
    <col min="12814" max="12814" width="9" style="79" customWidth="1"/>
    <col min="12815" max="12816" width="9.140625" style="79"/>
    <col min="12817" max="12817" width="10.140625" style="79" customWidth="1"/>
    <col min="12818" max="13058" width="9.140625" style="79"/>
    <col min="13059" max="13059" width="6.5703125" style="79" customWidth="1"/>
    <col min="13060" max="13060" width="7.7109375" style="79" customWidth="1"/>
    <col min="13061" max="13061" width="34.140625" style="79" customWidth="1"/>
    <col min="13062" max="13062" width="8.7109375" style="79" customWidth="1"/>
    <col min="13063" max="13063" width="38.42578125" style="79" customWidth="1"/>
    <col min="13064" max="13065" width="12.140625" style="79" customWidth="1"/>
    <col min="13066" max="13067" width="0" style="79" hidden="1" customWidth="1"/>
    <col min="13068" max="13068" width="9.140625" style="79"/>
    <col min="13069" max="13069" width="11.7109375" style="79" customWidth="1"/>
    <col min="13070" max="13070" width="9" style="79" customWidth="1"/>
    <col min="13071" max="13072" width="9.140625" style="79"/>
    <col min="13073" max="13073" width="10.140625" style="79" customWidth="1"/>
    <col min="13074" max="13314" width="9.140625" style="79"/>
    <col min="13315" max="13315" width="6.5703125" style="79" customWidth="1"/>
    <col min="13316" max="13316" width="7.7109375" style="79" customWidth="1"/>
    <col min="13317" max="13317" width="34.140625" style="79" customWidth="1"/>
    <col min="13318" max="13318" width="8.7109375" style="79" customWidth="1"/>
    <col min="13319" max="13319" width="38.42578125" style="79" customWidth="1"/>
    <col min="13320" max="13321" width="12.140625" style="79" customWidth="1"/>
    <col min="13322" max="13323" width="0" style="79" hidden="1" customWidth="1"/>
    <col min="13324" max="13324" width="9.140625" style="79"/>
    <col min="13325" max="13325" width="11.7109375" style="79" customWidth="1"/>
    <col min="13326" max="13326" width="9" style="79" customWidth="1"/>
    <col min="13327" max="13328" width="9.140625" style="79"/>
    <col min="13329" max="13329" width="10.140625" style="79" customWidth="1"/>
    <col min="13330" max="13570" width="9.140625" style="79"/>
    <col min="13571" max="13571" width="6.5703125" style="79" customWidth="1"/>
    <col min="13572" max="13572" width="7.7109375" style="79" customWidth="1"/>
    <col min="13573" max="13573" width="34.140625" style="79" customWidth="1"/>
    <col min="13574" max="13574" width="8.7109375" style="79" customWidth="1"/>
    <col min="13575" max="13575" width="38.42578125" style="79" customWidth="1"/>
    <col min="13576" max="13577" width="12.140625" style="79" customWidth="1"/>
    <col min="13578" max="13579" width="0" style="79" hidden="1" customWidth="1"/>
    <col min="13580" max="13580" width="9.140625" style="79"/>
    <col min="13581" max="13581" width="11.7109375" style="79" customWidth="1"/>
    <col min="13582" max="13582" width="9" style="79" customWidth="1"/>
    <col min="13583" max="13584" width="9.140625" style="79"/>
    <col min="13585" max="13585" width="10.140625" style="79" customWidth="1"/>
    <col min="13586" max="13826" width="9.140625" style="79"/>
    <col min="13827" max="13827" width="6.5703125" style="79" customWidth="1"/>
    <col min="13828" max="13828" width="7.7109375" style="79" customWidth="1"/>
    <col min="13829" max="13829" width="34.140625" style="79" customWidth="1"/>
    <col min="13830" max="13830" width="8.7109375" style="79" customWidth="1"/>
    <col min="13831" max="13831" width="38.42578125" style="79" customWidth="1"/>
    <col min="13832" max="13833" width="12.140625" style="79" customWidth="1"/>
    <col min="13834" max="13835" width="0" style="79" hidden="1" customWidth="1"/>
    <col min="13836" max="13836" width="9.140625" style="79"/>
    <col min="13837" max="13837" width="11.7109375" style="79" customWidth="1"/>
    <col min="13838" max="13838" width="9" style="79" customWidth="1"/>
    <col min="13839" max="13840" width="9.140625" style="79"/>
    <col min="13841" max="13841" width="10.140625" style="79" customWidth="1"/>
    <col min="13842" max="14082" width="9.140625" style="79"/>
    <col min="14083" max="14083" width="6.5703125" style="79" customWidth="1"/>
    <col min="14084" max="14084" width="7.7109375" style="79" customWidth="1"/>
    <col min="14085" max="14085" width="34.140625" style="79" customWidth="1"/>
    <col min="14086" max="14086" width="8.7109375" style="79" customWidth="1"/>
    <col min="14087" max="14087" width="38.42578125" style="79" customWidth="1"/>
    <col min="14088" max="14089" width="12.140625" style="79" customWidth="1"/>
    <col min="14090" max="14091" width="0" style="79" hidden="1" customWidth="1"/>
    <col min="14092" max="14092" width="9.140625" style="79"/>
    <col min="14093" max="14093" width="11.7109375" style="79" customWidth="1"/>
    <col min="14094" max="14094" width="9" style="79" customWidth="1"/>
    <col min="14095" max="14096" width="9.140625" style="79"/>
    <col min="14097" max="14097" width="10.140625" style="79" customWidth="1"/>
    <col min="14098" max="14338" width="9.140625" style="79"/>
    <col min="14339" max="14339" width="6.5703125" style="79" customWidth="1"/>
    <col min="14340" max="14340" width="7.7109375" style="79" customWidth="1"/>
    <col min="14341" max="14341" width="34.140625" style="79" customWidth="1"/>
    <col min="14342" max="14342" width="8.7109375" style="79" customWidth="1"/>
    <col min="14343" max="14343" width="38.42578125" style="79" customWidth="1"/>
    <col min="14344" max="14345" width="12.140625" style="79" customWidth="1"/>
    <col min="14346" max="14347" width="0" style="79" hidden="1" customWidth="1"/>
    <col min="14348" max="14348" width="9.140625" style="79"/>
    <col min="14349" max="14349" width="11.7109375" style="79" customWidth="1"/>
    <col min="14350" max="14350" width="9" style="79" customWidth="1"/>
    <col min="14351" max="14352" width="9.140625" style="79"/>
    <col min="14353" max="14353" width="10.140625" style="79" customWidth="1"/>
    <col min="14354" max="14594" width="9.140625" style="79"/>
    <col min="14595" max="14595" width="6.5703125" style="79" customWidth="1"/>
    <col min="14596" max="14596" width="7.7109375" style="79" customWidth="1"/>
    <col min="14597" max="14597" width="34.140625" style="79" customWidth="1"/>
    <col min="14598" max="14598" width="8.7109375" style="79" customWidth="1"/>
    <col min="14599" max="14599" width="38.42578125" style="79" customWidth="1"/>
    <col min="14600" max="14601" width="12.140625" style="79" customWidth="1"/>
    <col min="14602" max="14603" width="0" style="79" hidden="1" customWidth="1"/>
    <col min="14604" max="14604" width="9.140625" style="79"/>
    <col min="14605" max="14605" width="11.7109375" style="79" customWidth="1"/>
    <col min="14606" max="14606" width="9" style="79" customWidth="1"/>
    <col min="14607" max="14608" width="9.140625" style="79"/>
    <col min="14609" max="14609" width="10.140625" style="79" customWidth="1"/>
    <col min="14610" max="14850" width="9.140625" style="79"/>
    <col min="14851" max="14851" width="6.5703125" style="79" customWidth="1"/>
    <col min="14852" max="14852" width="7.7109375" style="79" customWidth="1"/>
    <col min="14853" max="14853" width="34.140625" style="79" customWidth="1"/>
    <col min="14854" max="14854" width="8.7109375" style="79" customWidth="1"/>
    <col min="14855" max="14855" width="38.42578125" style="79" customWidth="1"/>
    <col min="14856" max="14857" width="12.140625" style="79" customWidth="1"/>
    <col min="14858" max="14859" width="0" style="79" hidden="1" customWidth="1"/>
    <col min="14860" max="14860" width="9.140625" style="79"/>
    <col min="14861" max="14861" width="11.7109375" style="79" customWidth="1"/>
    <col min="14862" max="14862" width="9" style="79" customWidth="1"/>
    <col min="14863" max="14864" width="9.140625" style="79"/>
    <col min="14865" max="14865" width="10.140625" style="79" customWidth="1"/>
    <col min="14866" max="15106" width="9.140625" style="79"/>
    <col min="15107" max="15107" width="6.5703125" style="79" customWidth="1"/>
    <col min="15108" max="15108" width="7.7109375" style="79" customWidth="1"/>
    <col min="15109" max="15109" width="34.140625" style="79" customWidth="1"/>
    <col min="15110" max="15110" width="8.7109375" style="79" customWidth="1"/>
    <col min="15111" max="15111" width="38.42578125" style="79" customWidth="1"/>
    <col min="15112" max="15113" width="12.140625" style="79" customWidth="1"/>
    <col min="15114" max="15115" width="0" style="79" hidden="1" customWidth="1"/>
    <col min="15116" max="15116" width="9.140625" style="79"/>
    <col min="15117" max="15117" width="11.7109375" style="79" customWidth="1"/>
    <col min="15118" max="15118" width="9" style="79" customWidth="1"/>
    <col min="15119" max="15120" width="9.140625" style="79"/>
    <col min="15121" max="15121" width="10.140625" style="79" customWidth="1"/>
    <col min="15122" max="15362" width="9.140625" style="79"/>
    <col min="15363" max="15363" width="6.5703125" style="79" customWidth="1"/>
    <col min="15364" max="15364" width="7.7109375" style="79" customWidth="1"/>
    <col min="15365" max="15365" width="34.140625" style="79" customWidth="1"/>
    <col min="15366" max="15366" width="8.7109375" style="79" customWidth="1"/>
    <col min="15367" max="15367" width="38.42578125" style="79" customWidth="1"/>
    <col min="15368" max="15369" width="12.140625" style="79" customWidth="1"/>
    <col min="15370" max="15371" width="0" style="79" hidden="1" customWidth="1"/>
    <col min="15372" max="15372" width="9.140625" style="79"/>
    <col min="15373" max="15373" width="11.7109375" style="79" customWidth="1"/>
    <col min="15374" max="15374" width="9" style="79" customWidth="1"/>
    <col min="15375" max="15376" width="9.140625" style="79"/>
    <col min="15377" max="15377" width="10.140625" style="79" customWidth="1"/>
    <col min="15378" max="15618" width="9.140625" style="79"/>
    <col min="15619" max="15619" width="6.5703125" style="79" customWidth="1"/>
    <col min="15620" max="15620" width="7.7109375" style="79" customWidth="1"/>
    <col min="15621" max="15621" width="34.140625" style="79" customWidth="1"/>
    <col min="15622" max="15622" width="8.7109375" style="79" customWidth="1"/>
    <col min="15623" max="15623" width="38.42578125" style="79" customWidth="1"/>
    <col min="15624" max="15625" width="12.140625" style="79" customWidth="1"/>
    <col min="15626" max="15627" width="0" style="79" hidden="1" customWidth="1"/>
    <col min="15628" max="15628" width="9.140625" style="79"/>
    <col min="15629" max="15629" width="11.7109375" style="79" customWidth="1"/>
    <col min="15630" max="15630" width="9" style="79" customWidth="1"/>
    <col min="15631" max="15632" width="9.140625" style="79"/>
    <col min="15633" max="15633" width="10.140625" style="79" customWidth="1"/>
    <col min="15634" max="15874" width="9.140625" style="79"/>
    <col min="15875" max="15875" width="6.5703125" style="79" customWidth="1"/>
    <col min="15876" max="15876" width="7.7109375" style="79" customWidth="1"/>
    <col min="15877" max="15877" width="34.140625" style="79" customWidth="1"/>
    <col min="15878" max="15878" width="8.7109375" style="79" customWidth="1"/>
    <col min="15879" max="15879" width="38.42578125" style="79" customWidth="1"/>
    <col min="15880" max="15881" width="12.140625" style="79" customWidth="1"/>
    <col min="15882" max="15883" width="0" style="79" hidden="1" customWidth="1"/>
    <col min="15884" max="15884" width="9.140625" style="79"/>
    <col min="15885" max="15885" width="11.7109375" style="79" customWidth="1"/>
    <col min="15886" max="15886" width="9" style="79" customWidth="1"/>
    <col min="15887" max="15888" width="9.140625" style="79"/>
    <col min="15889" max="15889" width="10.140625" style="79" customWidth="1"/>
    <col min="15890" max="16130" width="9.140625" style="79"/>
    <col min="16131" max="16131" width="6.5703125" style="79" customWidth="1"/>
    <col min="16132" max="16132" width="7.7109375" style="79" customWidth="1"/>
    <col min="16133" max="16133" width="34.140625" style="79" customWidth="1"/>
    <col min="16134" max="16134" width="8.7109375" style="79" customWidth="1"/>
    <col min="16135" max="16135" width="38.42578125" style="79" customWidth="1"/>
    <col min="16136" max="16137" width="12.140625" style="79" customWidth="1"/>
    <col min="16138" max="16139" width="0" style="79" hidden="1" customWidth="1"/>
    <col min="16140" max="16140" width="9.140625" style="79"/>
    <col min="16141" max="16141" width="11.7109375" style="79" customWidth="1"/>
    <col min="16142" max="16142" width="9" style="79" customWidth="1"/>
    <col min="16143" max="16144" width="9.140625" style="79"/>
    <col min="16145" max="16145" width="10.140625" style="79" customWidth="1"/>
    <col min="16146" max="16384" width="9.140625" style="79"/>
  </cols>
  <sheetData>
    <row r="1" spans="1:18" s="53" customFormat="1" ht="44.25" customHeight="1">
      <c r="A1" s="808" t="s">
        <v>8</v>
      </c>
      <c r="B1" s="570" t="s">
        <v>733</v>
      </c>
      <c r="C1" s="747" t="s">
        <v>282</v>
      </c>
      <c r="D1" s="743" t="s">
        <v>797</v>
      </c>
      <c r="E1" s="743" t="s">
        <v>1231</v>
      </c>
      <c r="F1" s="742" t="s">
        <v>235</v>
      </c>
      <c r="G1" s="743" t="s">
        <v>1262</v>
      </c>
      <c r="H1" s="743" t="s">
        <v>235</v>
      </c>
      <c r="I1" s="743" t="s">
        <v>1262</v>
      </c>
      <c r="J1" s="743" t="s">
        <v>235</v>
      </c>
      <c r="K1" s="548" t="s">
        <v>236</v>
      </c>
      <c r="L1" s="633" t="s">
        <v>283</v>
      </c>
      <c r="M1" s="52" t="s">
        <v>284</v>
      </c>
      <c r="N1" s="52" t="s">
        <v>285</v>
      </c>
      <c r="O1" s="52" t="s">
        <v>286</v>
      </c>
      <c r="P1" s="52" t="s">
        <v>287</v>
      </c>
      <c r="Q1" s="52" t="s">
        <v>288</v>
      </c>
      <c r="R1" s="52" t="s">
        <v>289</v>
      </c>
    </row>
    <row r="2" spans="1:18" s="53" customFormat="1" ht="13.5" customHeight="1">
      <c r="A2" s="809"/>
      <c r="B2" s="571" t="s">
        <v>10</v>
      </c>
      <c r="C2" s="550" t="s">
        <v>11</v>
      </c>
      <c r="D2" s="744" t="s">
        <v>12</v>
      </c>
      <c r="E2" s="550" t="s">
        <v>12</v>
      </c>
      <c r="F2" s="550" t="s">
        <v>237</v>
      </c>
      <c r="G2" s="744" t="s">
        <v>237</v>
      </c>
      <c r="H2" s="744" t="s">
        <v>238</v>
      </c>
      <c r="I2" s="744" t="s">
        <v>237</v>
      </c>
      <c r="J2" s="744" t="s">
        <v>238</v>
      </c>
      <c r="K2" s="632" t="s">
        <v>290</v>
      </c>
      <c r="L2" s="633"/>
      <c r="M2" s="52"/>
      <c r="N2" s="52"/>
      <c r="O2" s="52"/>
      <c r="P2" s="52"/>
      <c r="Q2" s="52"/>
      <c r="R2" s="52"/>
    </row>
    <row r="3" spans="1:18" s="63" customFormat="1" ht="25.5" customHeight="1">
      <c r="A3" s="551" t="s">
        <v>2</v>
      </c>
      <c r="B3" s="746" t="s">
        <v>478</v>
      </c>
      <c r="C3" s="745" t="s">
        <v>297</v>
      </c>
      <c r="D3" s="564">
        <v>15010</v>
      </c>
      <c r="E3" s="564">
        <v>14289</v>
      </c>
      <c r="F3" s="564">
        <v>270</v>
      </c>
      <c r="G3" s="564">
        <f>SUM(E3:F3)</f>
        <v>14559</v>
      </c>
      <c r="H3" s="564">
        <v>150</v>
      </c>
      <c r="I3" s="564">
        <f>SUM(G3,H3)</f>
        <v>14709</v>
      </c>
      <c r="J3" s="564">
        <v>58</v>
      </c>
      <c r="K3" s="572">
        <f>SUM(I3,J3)</f>
        <v>14767</v>
      </c>
      <c r="L3" s="634"/>
      <c r="M3" s="61"/>
      <c r="N3" s="61"/>
      <c r="O3" s="61"/>
      <c r="P3" s="61"/>
      <c r="Q3" s="61"/>
      <c r="R3" s="61"/>
    </row>
    <row r="4" spans="1:18" s="63" customFormat="1" ht="13.5" customHeight="1">
      <c r="A4" s="551" t="s">
        <v>4</v>
      </c>
      <c r="B4" s="746" t="s">
        <v>479</v>
      </c>
      <c r="C4" s="558" t="s">
        <v>310</v>
      </c>
      <c r="D4" s="564">
        <v>605</v>
      </c>
      <c r="E4" s="564">
        <v>546</v>
      </c>
      <c r="F4" s="564"/>
      <c r="G4" s="564">
        <f t="shared" ref="G4:G59" si="0">SUM(E4:F4)</f>
        <v>546</v>
      </c>
      <c r="H4" s="564"/>
      <c r="I4" s="564">
        <f t="shared" ref="I4:I59" si="1">SUM(G4,H4)</f>
        <v>546</v>
      </c>
      <c r="J4" s="564"/>
      <c r="K4" s="572">
        <f t="shared" ref="K4:K59" si="2">SUM(I4,J4)</f>
        <v>546</v>
      </c>
      <c r="L4" s="635"/>
      <c r="M4" s="54"/>
      <c r="N4" s="54"/>
      <c r="O4" s="58"/>
      <c r="P4" s="61"/>
      <c r="Q4" s="61"/>
      <c r="R4" s="61"/>
    </row>
    <row r="5" spans="1:18" s="63" customFormat="1" ht="27.75" customHeight="1">
      <c r="A5" s="551" t="s">
        <v>50</v>
      </c>
      <c r="B5" s="746" t="s">
        <v>480</v>
      </c>
      <c r="C5" s="745" t="s">
        <v>294</v>
      </c>
      <c r="D5" s="564">
        <v>1204</v>
      </c>
      <c r="E5" s="564">
        <v>915</v>
      </c>
      <c r="F5" s="564">
        <v>352</v>
      </c>
      <c r="G5" s="564">
        <f t="shared" si="0"/>
        <v>1267</v>
      </c>
      <c r="H5" s="564"/>
      <c r="I5" s="564">
        <f t="shared" si="1"/>
        <v>1267</v>
      </c>
      <c r="J5" s="564">
        <v>393</v>
      </c>
      <c r="K5" s="572">
        <f t="shared" si="2"/>
        <v>1660</v>
      </c>
      <c r="L5" s="634"/>
      <c r="M5" s="54"/>
      <c r="N5" s="54"/>
      <c r="O5" s="58"/>
      <c r="P5" s="61"/>
      <c r="Q5" s="61"/>
      <c r="R5" s="61"/>
    </row>
    <row r="6" spans="1:18" s="63" customFormat="1" ht="14.25" customHeight="1">
      <c r="A6" s="551" t="s">
        <v>13</v>
      </c>
      <c r="B6" s="746" t="s">
        <v>483</v>
      </c>
      <c r="C6" s="745" t="s">
        <v>307</v>
      </c>
      <c r="D6" s="564">
        <v>11095</v>
      </c>
      <c r="E6" s="564">
        <v>6335</v>
      </c>
      <c r="F6" s="564"/>
      <c r="G6" s="564">
        <f t="shared" si="0"/>
        <v>6335</v>
      </c>
      <c r="H6" s="564">
        <v>65</v>
      </c>
      <c r="I6" s="564">
        <f t="shared" si="1"/>
        <v>6400</v>
      </c>
      <c r="J6" s="564">
        <v>720</v>
      </c>
      <c r="K6" s="572">
        <f t="shared" si="2"/>
        <v>7120</v>
      </c>
      <c r="L6" s="635"/>
      <c r="M6" s="54"/>
      <c r="N6" s="54"/>
      <c r="O6" s="58"/>
      <c r="P6" s="61"/>
      <c r="Q6" s="61"/>
      <c r="R6" s="61"/>
    </row>
    <row r="7" spans="1:18" s="63" customFormat="1" ht="13.5" customHeight="1">
      <c r="A7" s="551" t="s">
        <v>51</v>
      </c>
      <c r="B7" s="746" t="s">
        <v>484</v>
      </c>
      <c r="C7" s="745" t="s">
        <v>295</v>
      </c>
      <c r="D7" s="564">
        <v>90</v>
      </c>
      <c r="E7" s="564">
        <v>105</v>
      </c>
      <c r="F7" s="564"/>
      <c r="G7" s="564">
        <f t="shared" si="0"/>
        <v>105</v>
      </c>
      <c r="H7" s="564"/>
      <c r="I7" s="564">
        <f t="shared" si="1"/>
        <v>105</v>
      </c>
      <c r="J7" s="564"/>
      <c r="K7" s="572">
        <f t="shared" si="2"/>
        <v>105</v>
      </c>
      <c r="L7" s="634"/>
      <c r="M7" s="54"/>
      <c r="N7" s="54"/>
      <c r="O7" s="58"/>
      <c r="P7" s="61"/>
      <c r="Q7" s="61"/>
      <c r="R7" s="61"/>
    </row>
    <row r="8" spans="1:18" s="55" customFormat="1" ht="27.75" customHeight="1">
      <c r="A8" s="551" t="s">
        <v>14</v>
      </c>
      <c r="B8" s="746" t="s">
        <v>485</v>
      </c>
      <c r="C8" s="745" t="s">
        <v>291</v>
      </c>
      <c r="D8" s="564">
        <v>608</v>
      </c>
      <c r="E8" s="564">
        <v>445</v>
      </c>
      <c r="F8" s="564"/>
      <c r="G8" s="564">
        <f t="shared" si="0"/>
        <v>445</v>
      </c>
      <c r="H8" s="564"/>
      <c r="I8" s="564">
        <f t="shared" si="1"/>
        <v>445</v>
      </c>
      <c r="J8" s="564"/>
      <c r="K8" s="572">
        <f t="shared" si="2"/>
        <v>445</v>
      </c>
      <c r="L8" s="634"/>
      <c r="M8" s="54"/>
      <c r="N8" s="54"/>
      <c r="O8" s="58"/>
      <c r="P8" s="54"/>
      <c r="Q8" s="54"/>
      <c r="R8" s="54"/>
    </row>
    <row r="9" spans="1:18" s="63" customFormat="1" ht="27" customHeight="1">
      <c r="A9" s="551" t="s">
        <v>52</v>
      </c>
      <c r="B9" s="746" t="s">
        <v>486</v>
      </c>
      <c r="C9" s="558" t="s">
        <v>487</v>
      </c>
      <c r="D9" s="564">
        <v>1875</v>
      </c>
      <c r="E9" s="564">
        <v>255</v>
      </c>
      <c r="F9" s="564">
        <v>1123</v>
      </c>
      <c r="G9" s="564">
        <f t="shared" si="0"/>
        <v>1378</v>
      </c>
      <c r="H9" s="564"/>
      <c r="I9" s="564">
        <f t="shared" si="1"/>
        <v>1378</v>
      </c>
      <c r="J9" s="564"/>
      <c r="K9" s="572">
        <f t="shared" si="2"/>
        <v>1378</v>
      </c>
      <c r="L9" s="634"/>
      <c r="M9" s="54"/>
      <c r="N9" s="54"/>
      <c r="O9" s="58"/>
      <c r="P9" s="61"/>
      <c r="Q9" s="61"/>
      <c r="R9" s="61"/>
    </row>
    <row r="10" spans="1:18" s="63" customFormat="1" ht="13.5" customHeight="1">
      <c r="A10" s="551" t="s">
        <v>15</v>
      </c>
      <c r="B10" s="746" t="s">
        <v>488</v>
      </c>
      <c r="C10" s="745" t="s">
        <v>298</v>
      </c>
      <c r="D10" s="564">
        <v>1925</v>
      </c>
      <c r="E10" s="564">
        <v>1925</v>
      </c>
      <c r="F10" s="564"/>
      <c r="G10" s="564">
        <f t="shared" si="0"/>
        <v>1925</v>
      </c>
      <c r="H10" s="564"/>
      <c r="I10" s="564">
        <f t="shared" si="1"/>
        <v>1925</v>
      </c>
      <c r="J10" s="564"/>
      <c r="K10" s="572">
        <f t="shared" si="2"/>
        <v>1925</v>
      </c>
      <c r="L10" s="634"/>
      <c r="M10" s="54"/>
      <c r="N10" s="54"/>
      <c r="O10" s="58"/>
      <c r="P10" s="61"/>
      <c r="Q10" s="61"/>
      <c r="R10" s="61"/>
    </row>
    <row r="11" spans="1:18" s="63" customFormat="1" ht="13.5" customHeight="1">
      <c r="A11" s="551" t="s">
        <v>53</v>
      </c>
      <c r="B11" s="746" t="s">
        <v>489</v>
      </c>
      <c r="C11" s="558" t="s">
        <v>296</v>
      </c>
      <c r="D11" s="564">
        <v>3356</v>
      </c>
      <c r="E11" s="564">
        <v>3115</v>
      </c>
      <c r="F11" s="564">
        <v>35</v>
      </c>
      <c r="G11" s="564">
        <f t="shared" si="0"/>
        <v>3150</v>
      </c>
      <c r="H11" s="564"/>
      <c r="I11" s="564">
        <f t="shared" si="1"/>
        <v>3150</v>
      </c>
      <c r="J11" s="564"/>
      <c r="K11" s="572">
        <f t="shared" si="2"/>
        <v>3150</v>
      </c>
      <c r="L11" s="635"/>
      <c r="M11" s="54"/>
      <c r="N11" s="54"/>
      <c r="O11" s="58"/>
      <c r="P11" s="61"/>
      <c r="Q11" s="61"/>
      <c r="R11" s="61"/>
    </row>
    <row r="12" spans="1:18" s="63" customFormat="1" ht="26.25" customHeight="1">
      <c r="A12" s="551" t="s">
        <v>16</v>
      </c>
      <c r="B12" s="746" t="s">
        <v>490</v>
      </c>
      <c r="C12" s="745" t="s">
        <v>299</v>
      </c>
      <c r="D12" s="564">
        <v>6287</v>
      </c>
      <c r="E12" s="564">
        <v>5419</v>
      </c>
      <c r="F12" s="564"/>
      <c r="G12" s="564">
        <f t="shared" si="0"/>
        <v>5419</v>
      </c>
      <c r="H12" s="564">
        <v>1112</v>
      </c>
      <c r="I12" s="564">
        <f t="shared" si="1"/>
        <v>6531</v>
      </c>
      <c r="J12" s="564"/>
      <c r="K12" s="572">
        <f t="shared" si="2"/>
        <v>6531</v>
      </c>
      <c r="L12" s="635"/>
      <c r="M12" s="54"/>
      <c r="N12" s="54"/>
      <c r="O12" s="58"/>
      <c r="P12" s="61"/>
      <c r="Q12" s="61"/>
      <c r="R12" s="61"/>
    </row>
    <row r="13" spans="1:18" s="63" customFormat="1">
      <c r="A13" s="551" t="s">
        <v>17</v>
      </c>
      <c r="B13" s="746" t="s">
        <v>491</v>
      </c>
      <c r="C13" s="745" t="s">
        <v>302</v>
      </c>
      <c r="D13" s="564">
        <v>430</v>
      </c>
      <c r="E13" s="564">
        <v>250</v>
      </c>
      <c r="F13" s="564"/>
      <c r="G13" s="564">
        <f t="shared" si="0"/>
        <v>250</v>
      </c>
      <c r="H13" s="564"/>
      <c r="I13" s="564">
        <f t="shared" si="1"/>
        <v>250</v>
      </c>
      <c r="J13" s="564"/>
      <c r="K13" s="572">
        <f t="shared" si="2"/>
        <v>250</v>
      </c>
      <c r="L13" s="634"/>
      <c r="M13" s="54"/>
      <c r="N13" s="54"/>
      <c r="O13" s="58"/>
      <c r="P13" s="64"/>
      <c r="Q13" s="64"/>
      <c r="R13" s="64"/>
    </row>
    <row r="14" spans="1:18" s="63" customFormat="1">
      <c r="A14" s="551" t="s">
        <v>19</v>
      </c>
      <c r="B14" s="746" t="s">
        <v>492</v>
      </c>
      <c r="C14" s="745" t="s">
        <v>493</v>
      </c>
      <c r="D14" s="564">
        <v>312</v>
      </c>
      <c r="E14" s="564">
        <v>380</v>
      </c>
      <c r="F14" s="564"/>
      <c r="G14" s="564">
        <f t="shared" si="0"/>
        <v>380</v>
      </c>
      <c r="H14" s="564"/>
      <c r="I14" s="564">
        <f t="shared" si="1"/>
        <v>380</v>
      </c>
      <c r="J14" s="564"/>
      <c r="K14" s="572">
        <f t="shared" si="2"/>
        <v>380</v>
      </c>
      <c r="L14" s="634"/>
      <c r="M14" s="54"/>
      <c r="N14" s="54"/>
      <c r="O14" s="58"/>
      <c r="P14" s="64"/>
      <c r="Q14" s="64"/>
      <c r="R14" s="64"/>
    </row>
    <row r="15" spans="1:18" s="63" customFormat="1">
      <c r="A15" s="551" t="s">
        <v>20</v>
      </c>
      <c r="B15" s="746" t="s">
        <v>494</v>
      </c>
      <c r="C15" s="745" t="s">
        <v>495</v>
      </c>
      <c r="D15" s="564">
        <v>480</v>
      </c>
      <c r="E15" s="564">
        <v>480</v>
      </c>
      <c r="F15" s="564"/>
      <c r="G15" s="564">
        <f t="shared" si="0"/>
        <v>480</v>
      </c>
      <c r="H15" s="564"/>
      <c r="I15" s="564">
        <f t="shared" si="1"/>
        <v>480</v>
      </c>
      <c r="J15" s="564"/>
      <c r="K15" s="572">
        <f t="shared" si="2"/>
        <v>480</v>
      </c>
      <c r="L15" s="634"/>
      <c r="M15" s="54"/>
      <c r="N15" s="54"/>
      <c r="O15" s="58"/>
      <c r="P15" s="64"/>
      <c r="Q15" s="64"/>
      <c r="R15" s="64"/>
    </row>
    <row r="16" spans="1:18" s="63" customFormat="1">
      <c r="A16" s="551" t="s">
        <v>21</v>
      </c>
      <c r="B16" s="746" t="s">
        <v>496</v>
      </c>
      <c r="C16" s="558" t="s">
        <v>303</v>
      </c>
      <c r="D16" s="564">
        <v>5642</v>
      </c>
      <c r="E16" s="564">
        <v>6300</v>
      </c>
      <c r="F16" s="564"/>
      <c r="G16" s="564">
        <f t="shared" si="0"/>
        <v>6300</v>
      </c>
      <c r="H16" s="564"/>
      <c r="I16" s="564">
        <f t="shared" si="1"/>
        <v>6300</v>
      </c>
      <c r="J16" s="564"/>
      <c r="K16" s="572">
        <f t="shared" si="2"/>
        <v>6300</v>
      </c>
      <c r="L16" s="634"/>
      <c r="M16" s="54"/>
      <c r="N16" s="54"/>
      <c r="O16" s="58"/>
      <c r="P16" s="64"/>
      <c r="Q16" s="64"/>
      <c r="R16" s="64"/>
    </row>
    <row r="17" spans="1:18" s="63" customFormat="1" ht="13.5" customHeight="1">
      <c r="A17" s="551" t="s">
        <v>22</v>
      </c>
      <c r="B17" s="746" t="s">
        <v>497</v>
      </c>
      <c r="C17" s="558" t="s">
        <v>308</v>
      </c>
      <c r="D17" s="564">
        <v>656</v>
      </c>
      <c r="E17" s="564">
        <v>554</v>
      </c>
      <c r="F17" s="564"/>
      <c r="G17" s="564">
        <f t="shared" si="0"/>
        <v>554</v>
      </c>
      <c r="H17" s="564"/>
      <c r="I17" s="564">
        <f t="shared" si="1"/>
        <v>554</v>
      </c>
      <c r="J17" s="564"/>
      <c r="K17" s="572">
        <f t="shared" si="2"/>
        <v>554</v>
      </c>
      <c r="L17" s="635"/>
      <c r="M17" s="54"/>
      <c r="N17" s="54"/>
      <c r="O17" s="58"/>
      <c r="P17" s="61"/>
      <c r="Q17" s="61"/>
      <c r="R17" s="61"/>
    </row>
    <row r="18" spans="1:18" s="63" customFormat="1" ht="27" customHeight="1">
      <c r="A18" s="551" t="s">
        <v>23</v>
      </c>
      <c r="B18" s="746" t="s">
        <v>498</v>
      </c>
      <c r="C18" s="745" t="s">
        <v>309</v>
      </c>
      <c r="D18" s="564">
        <v>6741</v>
      </c>
      <c r="E18" s="564">
        <v>9987</v>
      </c>
      <c r="F18" s="564">
        <v>540</v>
      </c>
      <c r="G18" s="564">
        <f t="shared" si="0"/>
        <v>10527</v>
      </c>
      <c r="H18" s="564">
        <v>1183</v>
      </c>
      <c r="I18" s="564">
        <f t="shared" si="1"/>
        <v>11710</v>
      </c>
      <c r="J18" s="564"/>
      <c r="K18" s="572">
        <f t="shared" si="2"/>
        <v>11710</v>
      </c>
      <c r="L18" s="634"/>
      <c r="M18" s="54"/>
      <c r="N18" s="54"/>
      <c r="O18" s="58"/>
      <c r="P18" s="61"/>
      <c r="Q18" s="61"/>
      <c r="R18" s="61"/>
    </row>
    <row r="19" spans="1:18" s="63" customFormat="1" ht="14.25" customHeight="1">
      <c r="A19" s="551" t="s">
        <v>24</v>
      </c>
      <c r="B19" s="746" t="s">
        <v>1223</v>
      </c>
      <c r="C19" s="745" t="s">
        <v>1236</v>
      </c>
      <c r="D19" s="564"/>
      <c r="E19" s="564">
        <v>1770</v>
      </c>
      <c r="F19" s="564"/>
      <c r="G19" s="564">
        <f t="shared" si="0"/>
        <v>1770</v>
      </c>
      <c r="H19" s="564"/>
      <c r="I19" s="564">
        <f t="shared" si="1"/>
        <v>1770</v>
      </c>
      <c r="J19" s="564"/>
      <c r="K19" s="572">
        <f t="shared" si="2"/>
        <v>1770</v>
      </c>
      <c r="L19" s="634"/>
      <c r="M19" s="342"/>
      <c r="N19" s="342"/>
      <c r="O19" s="341"/>
      <c r="P19" s="340"/>
      <c r="Q19" s="340"/>
      <c r="R19" s="340"/>
    </row>
    <row r="20" spans="1:18" s="63" customFormat="1" ht="14.25" customHeight="1">
      <c r="A20" s="551" t="s">
        <v>25</v>
      </c>
      <c r="B20" s="746" t="s">
        <v>1237</v>
      </c>
      <c r="C20" s="745" t="s">
        <v>1238</v>
      </c>
      <c r="D20" s="564"/>
      <c r="E20" s="564">
        <v>826</v>
      </c>
      <c r="F20" s="564"/>
      <c r="G20" s="564">
        <f t="shared" si="0"/>
        <v>826</v>
      </c>
      <c r="H20" s="564"/>
      <c r="I20" s="564">
        <f t="shared" si="1"/>
        <v>826</v>
      </c>
      <c r="J20" s="564"/>
      <c r="K20" s="572">
        <f t="shared" si="2"/>
        <v>826</v>
      </c>
      <c r="L20" s="634"/>
      <c r="M20" s="342"/>
      <c r="N20" s="342"/>
      <c r="O20" s="341"/>
      <c r="P20" s="340"/>
      <c r="Q20" s="340"/>
      <c r="R20" s="340"/>
    </row>
    <row r="21" spans="1:18" s="63" customFormat="1" ht="13.5" customHeight="1">
      <c r="A21" s="551" t="s">
        <v>27</v>
      </c>
      <c r="B21" s="554">
        <v>107060</v>
      </c>
      <c r="C21" s="745" t="s">
        <v>305</v>
      </c>
      <c r="D21" s="564">
        <v>4398</v>
      </c>
      <c r="E21" s="564">
        <v>4063</v>
      </c>
      <c r="F21" s="564">
        <v>213</v>
      </c>
      <c r="G21" s="564">
        <f t="shared" si="0"/>
        <v>4276</v>
      </c>
      <c r="H21" s="564"/>
      <c r="I21" s="564">
        <f t="shared" si="1"/>
        <v>4276</v>
      </c>
      <c r="J21" s="564">
        <v>1388</v>
      </c>
      <c r="K21" s="572">
        <f t="shared" si="2"/>
        <v>5664</v>
      </c>
      <c r="L21" s="634"/>
      <c r="M21" s="54"/>
      <c r="N21" s="54"/>
      <c r="O21" s="61"/>
      <c r="P21" s="61"/>
      <c r="Q21" s="61"/>
      <c r="R21" s="65"/>
    </row>
    <row r="22" spans="1:18" s="344" customFormat="1" ht="27.75" customHeight="1">
      <c r="A22" s="551" t="s">
        <v>28</v>
      </c>
      <c r="B22" s="573"/>
      <c r="C22" s="574" t="s">
        <v>518</v>
      </c>
      <c r="D22" s="575">
        <f>SUM(D3:D21)</f>
        <v>60714</v>
      </c>
      <c r="E22" s="575">
        <f>SUM(E3:E21)</f>
        <v>57959</v>
      </c>
      <c r="F22" s="575">
        <f>SUM(F3:F21)</f>
        <v>2533</v>
      </c>
      <c r="G22" s="575">
        <f>SUM(G3:G21)</f>
        <v>60492</v>
      </c>
      <c r="H22" s="575">
        <f t="shared" ref="H22:K22" si="3">SUM(H3:H21)</f>
        <v>2510</v>
      </c>
      <c r="I22" s="575">
        <f t="shared" si="3"/>
        <v>63002</v>
      </c>
      <c r="J22" s="575">
        <f t="shared" si="3"/>
        <v>2559</v>
      </c>
      <c r="K22" s="569">
        <f t="shared" si="3"/>
        <v>65561</v>
      </c>
      <c r="L22" s="636"/>
      <c r="M22" s="345"/>
      <c r="N22" s="345"/>
      <c r="O22" s="343"/>
      <c r="P22" s="343"/>
      <c r="Q22" s="343"/>
      <c r="R22" s="343"/>
    </row>
    <row r="23" spans="1:18" s="67" customFormat="1" ht="14.25" customHeight="1">
      <c r="A23" s="551" t="s">
        <v>54</v>
      </c>
      <c r="B23" s="554">
        <v>107052</v>
      </c>
      <c r="C23" s="745" t="s">
        <v>37</v>
      </c>
      <c r="D23" s="564"/>
      <c r="E23" s="564"/>
      <c r="F23" s="564"/>
      <c r="G23" s="564">
        <f t="shared" si="0"/>
        <v>0</v>
      </c>
      <c r="H23" s="564"/>
      <c r="I23" s="564">
        <f t="shared" si="1"/>
        <v>0</v>
      </c>
      <c r="J23" s="564"/>
      <c r="K23" s="572">
        <f t="shared" si="2"/>
        <v>0</v>
      </c>
      <c r="L23" s="637"/>
      <c r="M23" s="66"/>
      <c r="N23" s="66"/>
      <c r="O23" s="66"/>
      <c r="P23" s="66"/>
      <c r="Q23" s="66"/>
      <c r="R23" s="66"/>
    </row>
    <row r="24" spans="1:18" s="67" customFormat="1" ht="12.75" customHeight="1">
      <c r="A24" s="551" t="s">
        <v>55</v>
      </c>
      <c r="B24" s="554"/>
      <c r="C24" s="576" t="s">
        <v>508</v>
      </c>
      <c r="D24" s="564">
        <v>500</v>
      </c>
      <c r="E24" s="564"/>
      <c r="F24" s="564"/>
      <c r="G24" s="564">
        <f t="shared" si="0"/>
        <v>0</v>
      </c>
      <c r="H24" s="564"/>
      <c r="I24" s="564">
        <f t="shared" si="1"/>
        <v>0</v>
      </c>
      <c r="J24" s="564"/>
      <c r="K24" s="572">
        <f t="shared" si="2"/>
        <v>0</v>
      </c>
      <c r="L24" s="637"/>
      <c r="M24" s="66"/>
      <c r="N24" s="66"/>
      <c r="O24" s="66"/>
      <c r="P24" s="66"/>
      <c r="Q24" s="66"/>
      <c r="R24" s="66"/>
    </row>
    <row r="25" spans="1:18" s="67" customFormat="1" ht="24" customHeight="1">
      <c r="A25" s="551" t="s">
        <v>29</v>
      </c>
      <c r="B25" s="554">
        <v>104051</v>
      </c>
      <c r="C25" s="577" t="s">
        <v>304</v>
      </c>
      <c r="D25" s="564"/>
      <c r="E25" s="564"/>
      <c r="F25" s="564"/>
      <c r="G25" s="564">
        <f t="shared" si="0"/>
        <v>0</v>
      </c>
      <c r="H25" s="564">
        <v>157</v>
      </c>
      <c r="I25" s="564">
        <f t="shared" si="1"/>
        <v>157</v>
      </c>
      <c r="J25" s="564">
        <v>147</v>
      </c>
      <c r="K25" s="572">
        <f t="shared" si="2"/>
        <v>304</v>
      </c>
      <c r="L25" s="637"/>
      <c r="M25" s="346"/>
      <c r="N25" s="346"/>
      <c r="O25" s="346"/>
      <c r="P25" s="346"/>
      <c r="Q25" s="346"/>
      <c r="R25" s="346"/>
    </row>
    <row r="26" spans="1:18" s="67" customFormat="1" ht="16.5" customHeight="1">
      <c r="A26" s="551" t="s">
        <v>30</v>
      </c>
      <c r="B26" s="554"/>
      <c r="C26" s="576" t="s">
        <v>1225</v>
      </c>
      <c r="D26" s="564">
        <v>6</v>
      </c>
      <c r="E26" s="564"/>
      <c r="F26" s="564"/>
      <c r="G26" s="564">
        <f t="shared" si="0"/>
        <v>0</v>
      </c>
      <c r="H26" s="564"/>
      <c r="I26" s="564">
        <f t="shared" si="1"/>
        <v>0</v>
      </c>
      <c r="J26" s="564"/>
      <c r="K26" s="572">
        <f t="shared" si="2"/>
        <v>0</v>
      </c>
      <c r="L26" s="637"/>
      <c r="M26" s="346"/>
      <c r="N26" s="346"/>
      <c r="O26" s="346"/>
      <c r="P26" s="346"/>
      <c r="Q26" s="346"/>
      <c r="R26" s="346"/>
    </row>
    <row r="27" spans="1:18" s="67" customFormat="1" ht="16.5" customHeight="1">
      <c r="A27" s="551" t="s">
        <v>31</v>
      </c>
      <c r="B27" s="746" t="s">
        <v>1226</v>
      </c>
      <c r="C27" s="577" t="s">
        <v>1227</v>
      </c>
      <c r="D27" s="564"/>
      <c r="E27" s="564"/>
      <c r="F27" s="564"/>
      <c r="G27" s="564">
        <f t="shared" si="0"/>
        <v>0</v>
      </c>
      <c r="H27" s="564"/>
      <c r="I27" s="564">
        <f t="shared" si="1"/>
        <v>0</v>
      </c>
      <c r="J27" s="564"/>
      <c r="K27" s="572">
        <f t="shared" si="2"/>
        <v>0</v>
      </c>
      <c r="L27" s="637"/>
      <c r="M27" s="346"/>
      <c r="N27" s="346"/>
      <c r="O27" s="346"/>
      <c r="P27" s="346"/>
      <c r="Q27" s="346"/>
      <c r="R27" s="346"/>
    </row>
    <row r="28" spans="1:18" s="67" customFormat="1" ht="13.5" customHeight="1">
      <c r="A28" s="551" t="s">
        <v>32</v>
      </c>
      <c r="B28" s="554"/>
      <c r="C28" s="576" t="s">
        <v>1228</v>
      </c>
      <c r="D28" s="564">
        <v>2</v>
      </c>
      <c r="E28" s="564"/>
      <c r="F28" s="564"/>
      <c r="G28" s="564">
        <f t="shared" si="0"/>
        <v>0</v>
      </c>
      <c r="H28" s="564"/>
      <c r="I28" s="564">
        <f t="shared" si="1"/>
        <v>0</v>
      </c>
      <c r="J28" s="564"/>
      <c r="K28" s="572">
        <f t="shared" si="2"/>
        <v>0</v>
      </c>
      <c r="L28" s="637"/>
      <c r="M28" s="346"/>
      <c r="N28" s="346"/>
      <c r="O28" s="346"/>
      <c r="P28" s="346"/>
      <c r="Q28" s="346"/>
      <c r="R28" s="346"/>
    </row>
    <row r="29" spans="1:18" s="55" customFormat="1" ht="27" customHeight="1">
      <c r="A29" s="551" t="s">
        <v>33</v>
      </c>
      <c r="B29" s="746" t="s">
        <v>478</v>
      </c>
      <c r="C29" s="745" t="s">
        <v>297</v>
      </c>
      <c r="D29" s="564"/>
      <c r="E29" s="564"/>
      <c r="F29" s="564"/>
      <c r="G29" s="564">
        <f t="shared" si="0"/>
        <v>0</v>
      </c>
      <c r="H29" s="564"/>
      <c r="I29" s="564">
        <f t="shared" si="1"/>
        <v>0</v>
      </c>
      <c r="J29" s="564"/>
      <c r="K29" s="572">
        <f t="shared" si="2"/>
        <v>0</v>
      </c>
      <c r="L29" s="634"/>
      <c r="M29" s="54"/>
      <c r="N29" s="54"/>
      <c r="O29" s="54"/>
      <c r="P29" s="54"/>
      <c r="Q29" s="54"/>
      <c r="R29" s="54"/>
    </row>
    <row r="30" spans="1:18" s="55" customFormat="1" ht="27" customHeight="1">
      <c r="A30" s="551" t="s">
        <v>34</v>
      </c>
      <c r="B30" s="746"/>
      <c r="C30" s="576" t="s">
        <v>311</v>
      </c>
      <c r="D30" s="564">
        <v>14915</v>
      </c>
      <c r="E30" s="564">
        <v>11008</v>
      </c>
      <c r="F30" s="564"/>
      <c r="G30" s="564">
        <f t="shared" si="0"/>
        <v>11008</v>
      </c>
      <c r="H30" s="564"/>
      <c r="I30" s="564">
        <f t="shared" si="1"/>
        <v>11008</v>
      </c>
      <c r="J30" s="564"/>
      <c r="K30" s="572">
        <f t="shared" si="2"/>
        <v>11008</v>
      </c>
      <c r="L30" s="634"/>
      <c r="M30" s="54"/>
      <c r="N30" s="54"/>
      <c r="O30" s="54"/>
      <c r="P30" s="54"/>
      <c r="Q30" s="54"/>
      <c r="R30" s="54"/>
    </row>
    <row r="31" spans="1:18" s="55" customFormat="1" ht="13.5" customHeight="1">
      <c r="A31" s="551" t="s">
        <v>36</v>
      </c>
      <c r="B31" s="746"/>
      <c r="C31" s="576" t="s">
        <v>1239</v>
      </c>
      <c r="D31" s="564"/>
      <c r="E31" s="564">
        <v>200</v>
      </c>
      <c r="F31" s="564"/>
      <c r="G31" s="564">
        <f t="shared" si="0"/>
        <v>200</v>
      </c>
      <c r="H31" s="564"/>
      <c r="I31" s="564">
        <f t="shared" si="1"/>
        <v>200</v>
      </c>
      <c r="J31" s="564"/>
      <c r="K31" s="572">
        <f t="shared" si="2"/>
        <v>200</v>
      </c>
      <c r="L31" s="634"/>
      <c r="M31" s="54"/>
      <c r="N31" s="54"/>
      <c r="O31" s="54"/>
      <c r="P31" s="54"/>
      <c r="Q31" s="54"/>
      <c r="R31" s="54"/>
    </row>
    <row r="32" spans="1:18" s="55" customFormat="1" ht="13.5" customHeight="1">
      <c r="A32" s="551" t="s">
        <v>38</v>
      </c>
      <c r="B32" s="554"/>
      <c r="C32" s="578" t="s">
        <v>266</v>
      </c>
      <c r="D32" s="579">
        <f>SUM(D23:D31)</f>
        <v>15423</v>
      </c>
      <c r="E32" s="579">
        <f>SUM(E23:E31)</f>
        <v>11208</v>
      </c>
      <c r="F32" s="579">
        <f>SUM(F23:F31)</f>
        <v>0</v>
      </c>
      <c r="G32" s="579">
        <f>SUM(G23:G31)</f>
        <v>11208</v>
      </c>
      <c r="H32" s="579">
        <f t="shared" ref="H32:K32" si="4">SUM(H23:H31)</f>
        <v>157</v>
      </c>
      <c r="I32" s="579">
        <f t="shared" si="4"/>
        <v>11365</v>
      </c>
      <c r="J32" s="579">
        <f t="shared" si="4"/>
        <v>147</v>
      </c>
      <c r="K32" s="580">
        <f t="shared" si="4"/>
        <v>11512</v>
      </c>
      <c r="L32" s="634"/>
      <c r="M32" s="54"/>
      <c r="N32" s="54"/>
      <c r="O32" s="54"/>
      <c r="P32" s="54"/>
      <c r="Q32" s="54"/>
      <c r="R32" s="54"/>
    </row>
    <row r="33" spans="1:19" s="67" customFormat="1" ht="27.75" customHeight="1">
      <c r="A33" s="551" t="s">
        <v>39</v>
      </c>
      <c r="B33" s="554"/>
      <c r="C33" s="574" t="s">
        <v>728</v>
      </c>
      <c r="D33" s="564">
        <f>SUM(G33:Q33)</f>
        <v>0</v>
      </c>
      <c r="E33" s="564">
        <f>SUM(L33:R33)</f>
        <v>0</v>
      </c>
      <c r="F33" s="564"/>
      <c r="G33" s="564">
        <f t="shared" si="0"/>
        <v>0</v>
      </c>
      <c r="H33" s="564"/>
      <c r="I33" s="564">
        <f t="shared" si="1"/>
        <v>0</v>
      </c>
      <c r="J33" s="564"/>
      <c r="K33" s="572">
        <f t="shared" si="2"/>
        <v>0</v>
      </c>
      <c r="L33" s="637"/>
      <c r="M33" s="66"/>
      <c r="N33" s="66"/>
      <c r="O33" s="66"/>
      <c r="P33" s="66"/>
      <c r="Q33" s="66"/>
      <c r="R33" s="66"/>
    </row>
    <row r="34" spans="1:19" s="55" customFormat="1" ht="27" customHeight="1">
      <c r="A34" s="551" t="s">
        <v>40</v>
      </c>
      <c r="B34" s="746" t="s">
        <v>478</v>
      </c>
      <c r="C34" s="745" t="s">
        <v>297</v>
      </c>
      <c r="D34" s="564"/>
      <c r="E34" s="564"/>
      <c r="F34" s="564"/>
      <c r="G34" s="564">
        <f t="shared" si="0"/>
        <v>0</v>
      </c>
      <c r="H34" s="564"/>
      <c r="I34" s="564">
        <f t="shared" si="1"/>
        <v>0</v>
      </c>
      <c r="J34" s="564"/>
      <c r="K34" s="572">
        <f t="shared" si="2"/>
        <v>0</v>
      </c>
      <c r="L34" s="634"/>
      <c r="M34" s="54"/>
      <c r="N34" s="54"/>
      <c r="O34" s="54"/>
      <c r="P34" s="54"/>
      <c r="Q34" s="54"/>
      <c r="R34" s="54"/>
    </row>
    <row r="35" spans="1:19" s="55" customFormat="1" ht="13.9" customHeight="1">
      <c r="A35" s="551" t="s">
        <v>41</v>
      </c>
      <c r="B35" s="746"/>
      <c r="C35" s="576" t="s">
        <v>501</v>
      </c>
      <c r="D35" s="564">
        <v>60</v>
      </c>
      <c r="E35" s="564">
        <v>60</v>
      </c>
      <c r="F35" s="564"/>
      <c r="G35" s="564">
        <f t="shared" si="0"/>
        <v>60</v>
      </c>
      <c r="H35" s="564"/>
      <c r="I35" s="564">
        <f t="shared" si="1"/>
        <v>60</v>
      </c>
      <c r="J35" s="564"/>
      <c r="K35" s="572">
        <f t="shared" si="2"/>
        <v>60</v>
      </c>
      <c r="L35" s="634"/>
      <c r="M35" s="54"/>
      <c r="N35" s="54"/>
      <c r="O35" s="54"/>
      <c r="P35" s="54"/>
      <c r="Q35" s="54"/>
      <c r="R35" s="54"/>
    </row>
    <row r="36" spans="1:19" s="55" customFormat="1" ht="13.9" customHeight="1">
      <c r="A36" s="551" t="s">
        <v>42</v>
      </c>
      <c r="B36" s="746"/>
      <c r="C36" s="576" t="s">
        <v>729</v>
      </c>
      <c r="D36" s="564">
        <v>36</v>
      </c>
      <c r="E36" s="564">
        <v>36</v>
      </c>
      <c r="F36" s="564"/>
      <c r="G36" s="564">
        <f t="shared" si="0"/>
        <v>36</v>
      </c>
      <c r="H36" s="564"/>
      <c r="I36" s="564">
        <f t="shared" si="1"/>
        <v>36</v>
      </c>
      <c r="J36" s="564"/>
      <c r="K36" s="572">
        <f t="shared" si="2"/>
        <v>36</v>
      </c>
      <c r="L36" s="634"/>
      <c r="M36" s="54"/>
      <c r="N36" s="54"/>
      <c r="O36" s="54"/>
      <c r="P36" s="54"/>
      <c r="Q36" s="54"/>
      <c r="R36" s="54"/>
    </row>
    <row r="37" spans="1:19" s="55" customFormat="1" ht="12" customHeight="1">
      <c r="A37" s="551" t="s">
        <v>43</v>
      </c>
      <c r="B37" s="746"/>
      <c r="C37" s="576" t="s">
        <v>730</v>
      </c>
      <c r="D37" s="564">
        <v>24</v>
      </c>
      <c r="E37" s="564">
        <v>24</v>
      </c>
      <c r="F37" s="564"/>
      <c r="G37" s="564">
        <f t="shared" si="0"/>
        <v>24</v>
      </c>
      <c r="H37" s="564"/>
      <c r="I37" s="564">
        <f t="shared" si="1"/>
        <v>24</v>
      </c>
      <c r="J37" s="564"/>
      <c r="K37" s="572">
        <f t="shared" si="2"/>
        <v>24</v>
      </c>
      <c r="L37" s="634"/>
      <c r="M37" s="54"/>
      <c r="N37" s="54"/>
      <c r="O37" s="54"/>
      <c r="P37" s="54"/>
      <c r="Q37" s="54"/>
      <c r="R37" s="54"/>
    </row>
    <row r="38" spans="1:19" s="55" customFormat="1" ht="13.5" customHeight="1">
      <c r="A38" s="551" t="s">
        <v>44</v>
      </c>
      <c r="B38" s="554"/>
      <c r="C38" s="576" t="s">
        <v>1267</v>
      </c>
      <c r="D38" s="564"/>
      <c r="E38" s="564"/>
      <c r="F38" s="564">
        <v>50</v>
      </c>
      <c r="G38" s="564">
        <f t="shared" si="0"/>
        <v>50</v>
      </c>
      <c r="H38" s="564"/>
      <c r="I38" s="564">
        <f t="shared" si="1"/>
        <v>50</v>
      </c>
      <c r="J38" s="564"/>
      <c r="K38" s="572">
        <f t="shared" si="2"/>
        <v>50</v>
      </c>
      <c r="L38" s="634"/>
      <c r="M38" s="54"/>
      <c r="N38" s="54"/>
      <c r="O38" s="54"/>
      <c r="P38" s="54"/>
      <c r="Q38" s="54"/>
      <c r="R38" s="54"/>
    </row>
    <row r="39" spans="1:19" s="55" customFormat="1" ht="13.5" customHeight="1">
      <c r="A39" s="551" t="s">
        <v>45</v>
      </c>
      <c r="B39" s="554"/>
      <c r="C39" s="576" t="s">
        <v>731</v>
      </c>
      <c r="D39" s="564">
        <v>35</v>
      </c>
      <c r="E39" s="564">
        <v>35</v>
      </c>
      <c r="F39" s="564"/>
      <c r="G39" s="564">
        <f t="shared" si="0"/>
        <v>35</v>
      </c>
      <c r="H39" s="564"/>
      <c r="I39" s="564">
        <f t="shared" si="1"/>
        <v>35</v>
      </c>
      <c r="J39" s="564"/>
      <c r="K39" s="572">
        <f t="shared" si="2"/>
        <v>35</v>
      </c>
      <c r="L39" s="634"/>
      <c r="M39" s="54"/>
      <c r="N39" s="54"/>
      <c r="O39" s="54"/>
      <c r="P39" s="54"/>
      <c r="Q39" s="54"/>
      <c r="R39" s="54"/>
    </row>
    <row r="40" spans="1:19" s="55" customFormat="1" ht="13.5" customHeight="1">
      <c r="A40" s="551" t="s">
        <v>46</v>
      </c>
      <c r="B40" s="813"/>
      <c r="C40" s="576" t="s">
        <v>313</v>
      </c>
      <c r="D40" s="564">
        <v>50</v>
      </c>
      <c r="E40" s="564">
        <v>65</v>
      </c>
      <c r="F40" s="564"/>
      <c r="G40" s="564">
        <f t="shared" si="0"/>
        <v>65</v>
      </c>
      <c r="H40" s="564"/>
      <c r="I40" s="564">
        <f t="shared" si="1"/>
        <v>65</v>
      </c>
      <c r="J40" s="564"/>
      <c r="K40" s="572">
        <f t="shared" si="2"/>
        <v>65</v>
      </c>
      <c r="L40" s="634"/>
      <c r="M40" s="54"/>
      <c r="N40" s="54"/>
      <c r="O40" s="54"/>
      <c r="P40" s="54"/>
      <c r="Q40" s="54"/>
      <c r="R40" s="54"/>
    </row>
    <row r="41" spans="1:19" s="55" customFormat="1" ht="13.5" customHeight="1">
      <c r="A41" s="551" t="s">
        <v>56</v>
      </c>
      <c r="B41" s="813"/>
      <c r="C41" s="576" t="s">
        <v>1271</v>
      </c>
      <c r="D41" s="564"/>
      <c r="E41" s="564"/>
      <c r="F41" s="564"/>
      <c r="G41" s="564"/>
      <c r="H41" s="564"/>
      <c r="I41" s="564"/>
      <c r="J41" s="564">
        <v>20</v>
      </c>
      <c r="K41" s="572">
        <f t="shared" si="2"/>
        <v>20</v>
      </c>
      <c r="L41" s="634"/>
      <c r="M41" s="564"/>
      <c r="N41" s="564"/>
      <c r="O41" s="564"/>
      <c r="P41" s="564"/>
      <c r="Q41" s="564"/>
      <c r="R41" s="564"/>
    </row>
    <row r="42" spans="1:19" s="55" customFormat="1" ht="13.5" customHeight="1">
      <c r="A42" s="551" t="s">
        <v>57</v>
      </c>
      <c r="B42" s="813"/>
      <c r="C42" s="576" t="s">
        <v>314</v>
      </c>
      <c r="D42" s="564">
        <v>60</v>
      </c>
      <c r="E42" s="564">
        <v>75</v>
      </c>
      <c r="F42" s="564"/>
      <c r="G42" s="564">
        <f t="shared" si="0"/>
        <v>75</v>
      </c>
      <c r="H42" s="564"/>
      <c r="I42" s="564">
        <f t="shared" si="1"/>
        <v>75</v>
      </c>
      <c r="J42" s="564"/>
      <c r="K42" s="572">
        <f t="shared" si="2"/>
        <v>75</v>
      </c>
      <c r="L42" s="634"/>
      <c r="M42" s="54"/>
      <c r="N42" s="54"/>
      <c r="O42" s="54"/>
      <c r="P42" s="54"/>
      <c r="Q42" s="54"/>
      <c r="R42" s="54"/>
    </row>
    <row r="43" spans="1:19" s="55" customFormat="1" ht="13.5" customHeight="1">
      <c r="A43" s="551" t="s">
        <v>58</v>
      </c>
      <c r="B43" s="554"/>
      <c r="C43" s="578" t="s">
        <v>266</v>
      </c>
      <c r="D43" s="581">
        <f>SUM(D35:D42)</f>
        <v>265</v>
      </c>
      <c r="E43" s="581">
        <f>SUM(E35:E42)</f>
        <v>295</v>
      </c>
      <c r="F43" s="581">
        <f>SUM(F35:F42)</f>
        <v>50</v>
      </c>
      <c r="G43" s="581">
        <f>SUM(G35:G42)</f>
        <v>345</v>
      </c>
      <c r="H43" s="581">
        <f t="shared" ref="H43:K43" si="5">SUM(H35:H42)</f>
        <v>0</v>
      </c>
      <c r="I43" s="581">
        <f t="shared" si="5"/>
        <v>345</v>
      </c>
      <c r="J43" s="581">
        <f t="shared" si="5"/>
        <v>20</v>
      </c>
      <c r="K43" s="582">
        <f t="shared" si="5"/>
        <v>365</v>
      </c>
      <c r="L43" s="634"/>
      <c r="M43" s="54"/>
      <c r="N43" s="54"/>
      <c r="O43" s="54"/>
      <c r="P43" s="54"/>
      <c r="Q43" s="54"/>
      <c r="R43" s="54"/>
    </row>
    <row r="44" spans="1:19" s="55" customFormat="1" ht="13.5" customHeight="1">
      <c r="A44" s="551" t="s">
        <v>48</v>
      </c>
      <c r="B44" s="554"/>
      <c r="C44" s="583" t="s">
        <v>315</v>
      </c>
      <c r="D44" s="564">
        <f>SUM(G44:Q44)</f>
        <v>0</v>
      </c>
      <c r="E44" s="564">
        <f>SUM(L44:R44)</f>
        <v>0</v>
      </c>
      <c r="F44" s="564"/>
      <c r="G44" s="564">
        <f t="shared" si="0"/>
        <v>0</v>
      </c>
      <c r="H44" s="564"/>
      <c r="I44" s="564">
        <f t="shared" si="1"/>
        <v>0</v>
      </c>
      <c r="J44" s="564"/>
      <c r="K44" s="572">
        <f t="shared" si="2"/>
        <v>0</v>
      </c>
      <c r="L44" s="634"/>
      <c r="M44" s="54"/>
      <c r="N44" s="54"/>
      <c r="O44" s="54"/>
      <c r="P44" s="54"/>
      <c r="Q44" s="54"/>
      <c r="R44" s="54"/>
    </row>
    <row r="45" spans="1:19" s="69" customFormat="1" ht="27" customHeight="1">
      <c r="A45" s="551" t="s">
        <v>200</v>
      </c>
      <c r="B45" s="746" t="s">
        <v>478</v>
      </c>
      <c r="C45" s="745" t="s">
        <v>316</v>
      </c>
      <c r="D45" s="579">
        <v>200</v>
      </c>
      <c r="E45" s="579">
        <v>200</v>
      </c>
      <c r="F45" s="564"/>
      <c r="G45" s="564">
        <f t="shared" si="0"/>
        <v>200</v>
      </c>
      <c r="H45" s="564"/>
      <c r="I45" s="564">
        <f t="shared" si="1"/>
        <v>200</v>
      </c>
      <c r="J45" s="564"/>
      <c r="K45" s="572">
        <f t="shared" si="2"/>
        <v>200</v>
      </c>
      <c r="L45" s="638"/>
      <c r="M45" s="60"/>
      <c r="N45" s="60"/>
      <c r="O45" s="60"/>
      <c r="P45" s="68"/>
      <c r="Q45" s="60"/>
      <c r="R45" s="60"/>
    </row>
    <row r="46" spans="1:19" s="55" customFormat="1" ht="13.5" customHeight="1">
      <c r="A46" s="551" t="s">
        <v>201</v>
      </c>
      <c r="B46" s="812" t="s">
        <v>503</v>
      </c>
      <c r="C46" s="812"/>
      <c r="D46" s="564">
        <v>0</v>
      </c>
      <c r="E46" s="564">
        <v>0</v>
      </c>
      <c r="F46" s="564"/>
      <c r="G46" s="564">
        <f t="shared" si="0"/>
        <v>0</v>
      </c>
      <c r="H46" s="564"/>
      <c r="I46" s="564">
        <f t="shared" si="1"/>
        <v>0</v>
      </c>
      <c r="J46" s="564"/>
      <c r="K46" s="572">
        <f t="shared" si="2"/>
        <v>0</v>
      </c>
      <c r="L46" s="639"/>
      <c r="M46" s="68"/>
      <c r="N46" s="68"/>
      <c r="O46" s="68"/>
      <c r="P46" s="68"/>
      <c r="Q46" s="68"/>
      <c r="R46" s="68"/>
    </row>
    <row r="47" spans="1:19" s="55" customFormat="1" ht="13.5" customHeight="1">
      <c r="A47" s="551" t="s">
        <v>202</v>
      </c>
      <c r="B47" s="812" t="s">
        <v>322</v>
      </c>
      <c r="C47" s="812"/>
      <c r="D47" s="564">
        <v>9169</v>
      </c>
      <c r="E47" s="564">
        <v>15634</v>
      </c>
      <c r="F47" s="564">
        <v>-10732</v>
      </c>
      <c r="G47" s="564">
        <f t="shared" si="0"/>
        <v>4902</v>
      </c>
      <c r="H47" s="564">
        <v>2785</v>
      </c>
      <c r="I47" s="564">
        <f t="shared" si="1"/>
        <v>7687</v>
      </c>
      <c r="J47" s="564">
        <v>2862</v>
      </c>
      <c r="K47" s="572">
        <f t="shared" si="2"/>
        <v>10549</v>
      </c>
      <c r="L47" s="639"/>
      <c r="M47" s="68"/>
      <c r="N47" s="68"/>
      <c r="O47" s="68"/>
      <c r="P47" s="68"/>
      <c r="Q47" s="68"/>
      <c r="R47" s="68"/>
    </row>
    <row r="48" spans="1:19" s="257" customFormat="1" ht="13.5" customHeight="1">
      <c r="A48" s="551" t="s">
        <v>204</v>
      </c>
      <c r="B48" s="810" t="s">
        <v>317</v>
      </c>
      <c r="C48" s="810"/>
      <c r="D48" s="562">
        <f>SUM(D22,D32,D43,D45,D46,D47)</f>
        <v>85771</v>
      </c>
      <c r="E48" s="562">
        <f>SUM(E22,E32,E43,E45,E46,E47)</f>
        <v>85296</v>
      </c>
      <c r="F48" s="562">
        <f>SUM(F22,F32,F43,F45,F46,F47)</f>
        <v>-8149</v>
      </c>
      <c r="G48" s="562">
        <f>SUM(G22,G32,G43,G45,G46,G47)</f>
        <v>77147</v>
      </c>
      <c r="H48" s="562">
        <f t="shared" ref="H48:K48" si="6">SUM(H22,H32,H43,H45,H46,H47)</f>
        <v>5452</v>
      </c>
      <c r="I48" s="562">
        <f t="shared" si="6"/>
        <v>82599</v>
      </c>
      <c r="J48" s="562">
        <f t="shared" si="6"/>
        <v>5588</v>
      </c>
      <c r="K48" s="563">
        <f t="shared" si="6"/>
        <v>88187</v>
      </c>
      <c r="L48" s="640"/>
      <c r="M48" s="261"/>
      <c r="N48" s="261"/>
      <c r="O48" s="261"/>
      <c r="P48" s="261"/>
      <c r="Q48" s="261"/>
      <c r="R48" s="261"/>
      <c r="S48" s="262"/>
    </row>
    <row r="49" spans="1:18" s="55" customFormat="1" ht="13.5" customHeight="1">
      <c r="A49" s="551" t="s">
        <v>206</v>
      </c>
      <c r="B49" s="812" t="s">
        <v>318</v>
      </c>
      <c r="C49" s="812"/>
      <c r="D49" s="564">
        <v>11370</v>
      </c>
      <c r="E49" s="564">
        <v>89157</v>
      </c>
      <c r="F49" s="564">
        <v>15000</v>
      </c>
      <c r="G49" s="564">
        <f t="shared" si="0"/>
        <v>104157</v>
      </c>
      <c r="H49" s="564">
        <v>241</v>
      </c>
      <c r="I49" s="564">
        <f t="shared" si="1"/>
        <v>104398</v>
      </c>
      <c r="J49" s="564">
        <v>13943</v>
      </c>
      <c r="K49" s="572">
        <f t="shared" si="2"/>
        <v>118341</v>
      </c>
      <c r="L49" s="639"/>
      <c r="M49" s="68"/>
      <c r="N49" s="68"/>
      <c r="O49" s="68"/>
      <c r="P49" s="68"/>
      <c r="Q49" s="68"/>
      <c r="R49" s="68"/>
    </row>
    <row r="50" spans="1:18" s="55" customFormat="1" ht="13.5" customHeight="1">
      <c r="A50" s="551" t="s">
        <v>207</v>
      </c>
      <c r="B50" s="812" t="s">
        <v>319</v>
      </c>
      <c r="C50" s="812"/>
      <c r="D50" s="564">
        <v>36000</v>
      </c>
      <c r="E50" s="564">
        <v>42609</v>
      </c>
      <c r="F50" s="564">
        <v>13153</v>
      </c>
      <c r="G50" s="564">
        <f t="shared" si="0"/>
        <v>55762</v>
      </c>
      <c r="H50" s="564">
        <v>-1</v>
      </c>
      <c r="I50" s="564">
        <f t="shared" si="1"/>
        <v>55761</v>
      </c>
      <c r="J50" s="564">
        <v>-13153</v>
      </c>
      <c r="K50" s="572">
        <f t="shared" si="2"/>
        <v>42608</v>
      </c>
      <c r="L50" s="639"/>
      <c r="M50" s="68"/>
      <c r="N50" s="68"/>
      <c r="O50" s="68"/>
      <c r="P50" s="68"/>
      <c r="Q50" s="68"/>
      <c r="R50" s="68"/>
    </row>
    <row r="51" spans="1:18" s="55" customFormat="1" ht="26.25" customHeight="1">
      <c r="A51" s="551" t="s">
        <v>208</v>
      </c>
      <c r="B51" s="812" t="s">
        <v>320</v>
      </c>
      <c r="C51" s="812"/>
      <c r="D51" s="564">
        <f>SUM(G51:Q51)</f>
        <v>42</v>
      </c>
      <c r="E51" s="564">
        <f>SUM(L51:R51)</f>
        <v>0</v>
      </c>
      <c r="F51" s="564">
        <v>14</v>
      </c>
      <c r="G51" s="564">
        <f t="shared" si="0"/>
        <v>14</v>
      </c>
      <c r="H51" s="564"/>
      <c r="I51" s="564">
        <f t="shared" si="1"/>
        <v>14</v>
      </c>
      <c r="J51" s="564"/>
      <c r="K51" s="572">
        <f t="shared" si="2"/>
        <v>14</v>
      </c>
      <c r="L51" s="639"/>
      <c r="M51" s="68"/>
      <c r="N51" s="68"/>
      <c r="O51" s="68"/>
      <c r="P51" s="68"/>
      <c r="Q51" s="68"/>
      <c r="R51" s="68"/>
    </row>
    <row r="52" spans="1:18" s="55" customFormat="1" ht="13.5" customHeight="1">
      <c r="A52" s="551" t="s">
        <v>209</v>
      </c>
      <c r="B52" s="812" t="s">
        <v>321</v>
      </c>
      <c r="C52" s="812"/>
      <c r="D52" s="564">
        <f>SUM(G52:Q52)</f>
        <v>0</v>
      </c>
      <c r="E52" s="564">
        <f>SUM(L52:R52)</f>
        <v>0</v>
      </c>
      <c r="F52" s="564"/>
      <c r="G52" s="564">
        <f t="shared" si="0"/>
        <v>0</v>
      </c>
      <c r="H52" s="564"/>
      <c r="I52" s="564">
        <f t="shared" si="1"/>
        <v>0</v>
      </c>
      <c r="J52" s="564"/>
      <c r="K52" s="572">
        <f t="shared" si="2"/>
        <v>0</v>
      </c>
      <c r="L52" s="639"/>
      <c r="M52" s="68"/>
      <c r="N52" s="68"/>
      <c r="O52" s="68"/>
      <c r="P52" s="68"/>
      <c r="Q52" s="68"/>
      <c r="R52" s="68"/>
    </row>
    <row r="53" spans="1:18" s="55" customFormat="1" ht="13.5" customHeight="1">
      <c r="A53" s="551" t="s">
        <v>210</v>
      </c>
      <c r="B53" s="812" t="s">
        <v>502</v>
      </c>
      <c r="C53" s="812"/>
      <c r="D53" s="564"/>
      <c r="E53" s="564"/>
      <c r="F53" s="564"/>
      <c r="G53" s="564">
        <f t="shared" si="0"/>
        <v>0</v>
      </c>
      <c r="H53" s="564"/>
      <c r="I53" s="564">
        <f t="shared" si="1"/>
        <v>0</v>
      </c>
      <c r="J53" s="564"/>
      <c r="K53" s="572">
        <f t="shared" si="2"/>
        <v>0</v>
      </c>
      <c r="L53" s="639"/>
      <c r="M53" s="68"/>
      <c r="N53" s="68"/>
      <c r="O53" s="68"/>
      <c r="P53" s="68"/>
      <c r="Q53" s="68"/>
      <c r="R53" s="68"/>
    </row>
    <row r="54" spans="1:18" s="55" customFormat="1" ht="13.5" customHeight="1">
      <c r="A54" s="551" t="s">
        <v>211</v>
      </c>
      <c r="B54" s="812" t="s">
        <v>406</v>
      </c>
      <c r="C54" s="812"/>
      <c r="D54" s="564">
        <v>5120</v>
      </c>
      <c r="E54" s="564">
        <v>20275</v>
      </c>
      <c r="F54" s="564">
        <v>-264</v>
      </c>
      <c r="G54" s="564">
        <f t="shared" si="0"/>
        <v>20011</v>
      </c>
      <c r="H54" s="564">
        <v>3635</v>
      </c>
      <c r="I54" s="564">
        <f t="shared" si="1"/>
        <v>23646</v>
      </c>
      <c r="J54" s="564"/>
      <c r="K54" s="572">
        <f t="shared" si="2"/>
        <v>23646</v>
      </c>
      <c r="L54" s="639"/>
      <c r="M54" s="68"/>
      <c r="N54" s="68"/>
      <c r="O54" s="68"/>
      <c r="P54" s="68"/>
      <c r="Q54" s="68"/>
      <c r="R54" s="68"/>
    </row>
    <row r="55" spans="1:18" s="55" customFormat="1" ht="13.5" customHeight="1">
      <c r="A55" s="551" t="s">
        <v>212</v>
      </c>
      <c r="B55" s="812" t="s">
        <v>323</v>
      </c>
      <c r="C55" s="812"/>
      <c r="D55" s="564">
        <f>SUM(G55:Q55)</f>
        <v>0</v>
      </c>
      <c r="E55" s="564">
        <f>SUM(L55:R55)</f>
        <v>0</v>
      </c>
      <c r="F55" s="564"/>
      <c r="G55" s="564">
        <f t="shared" si="0"/>
        <v>0</v>
      </c>
      <c r="H55" s="564"/>
      <c r="I55" s="564">
        <f t="shared" si="1"/>
        <v>0</v>
      </c>
      <c r="J55" s="564"/>
      <c r="K55" s="572">
        <f t="shared" si="2"/>
        <v>0</v>
      </c>
      <c r="L55" s="639"/>
      <c r="M55" s="68"/>
      <c r="N55" s="68"/>
      <c r="O55" s="68"/>
      <c r="P55" s="68"/>
      <c r="Q55" s="68"/>
      <c r="R55" s="68"/>
    </row>
    <row r="56" spans="1:18" s="55" customFormat="1" ht="13.5" customHeight="1">
      <c r="A56" s="551" t="s">
        <v>213</v>
      </c>
      <c r="B56" s="812" t="s">
        <v>324</v>
      </c>
      <c r="C56" s="812"/>
      <c r="D56" s="564">
        <f>SUM(G56:Q56)</f>
        <v>0</v>
      </c>
      <c r="E56" s="564">
        <f>SUM(L56:R56)</f>
        <v>0</v>
      </c>
      <c r="F56" s="564"/>
      <c r="G56" s="564">
        <f t="shared" si="0"/>
        <v>0</v>
      </c>
      <c r="H56" s="564"/>
      <c r="I56" s="564">
        <f t="shared" si="1"/>
        <v>0</v>
      </c>
      <c r="J56" s="564"/>
      <c r="K56" s="572">
        <f t="shared" si="2"/>
        <v>0</v>
      </c>
      <c r="L56" s="639"/>
      <c r="M56" s="68"/>
      <c r="N56" s="68"/>
      <c r="O56" s="68"/>
      <c r="P56" s="68"/>
      <c r="Q56" s="68"/>
      <c r="R56" s="68"/>
    </row>
    <row r="57" spans="1:18" s="55" customFormat="1" ht="13.5" customHeight="1">
      <c r="A57" s="551" t="s">
        <v>214</v>
      </c>
      <c r="B57" s="812" t="s">
        <v>325</v>
      </c>
      <c r="C57" s="812"/>
      <c r="D57" s="564">
        <f>SUM(G57:Q57)</f>
        <v>0</v>
      </c>
      <c r="E57" s="564">
        <f>SUM(L57:R57)</f>
        <v>0</v>
      </c>
      <c r="F57" s="564"/>
      <c r="G57" s="564">
        <f t="shared" si="0"/>
        <v>0</v>
      </c>
      <c r="H57" s="564"/>
      <c r="I57" s="564">
        <f t="shared" si="1"/>
        <v>0</v>
      </c>
      <c r="J57" s="564"/>
      <c r="K57" s="572">
        <f t="shared" si="2"/>
        <v>0</v>
      </c>
      <c r="L57" s="639"/>
      <c r="M57" s="68"/>
      <c r="N57" s="68"/>
      <c r="O57" s="68"/>
      <c r="P57" s="68"/>
      <c r="Q57" s="68"/>
      <c r="R57" s="68"/>
    </row>
    <row r="58" spans="1:18" s="260" customFormat="1" ht="13.5" customHeight="1">
      <c r="A58" s="551" t="s">
        <v>215</v>
      </c>
      <c r="B58" s="810" t="s">
        <v>326</v>
      </c>
      <c r="C58" s="810"/>
      <c r="D58" s="565">
        <f>SUM(D49,D50,D51,D52,D53,D54,D55,D56,D57)</f>
        <v>52532</v>
      </c>
      <c r="E58" s="565">
        <f>SUM(E49,E50,E51,E52,E53,E54,E55,E56,E57)</f>
        <v>152041</v>
      </c>
      <c r="F58" s="565">
        <f>SUM(F49,F50,F51,F52,F53,F54,F55,F56,F57)</f>
        <v>27903</v>
      </c>
      <c r="G58" s="565">
        <f>SUM(G49,G50,G51,G52,G53,G54,G55,G56,G57)</f>
        <v>179944</v>
      </c>
      <c r="H58" s="565">
        <f t="shared" ref="H58:K58" si="7">SUM(H49,H50,H51,H52,H53,H54,H55,H56,H57)</f>
        <v>3875</v>
      </c>
      <c r="I58" s="565">
        <f t="shared" si="7"/>
        <v>183819</v>
      </c>
      <c r="J58" s="565">
        <f t="shared" si="7"/>
        <v>790</v>
      </c>
      <c r="K58" s="566">
        <f t="shared" si="7"/>
        <v>184609</v>
      </c>
      <c r="L58" s="641"/>
      <c r="M58" s="259"/>
      <c r="N58" s="259"/>
      <c r="O58" s="259"/>
      <c r="P58" s="259"/>
      <c r="Q58" s="259"/>
      <c r="R58" s="259"/>
    </row>
    <row r="59" spans="1:18" s="260" customFormat="1" ht="13.5" customHeight="1">
      <c r="A59" s="551" t="s">
        <v>216</v>
      </c>
      <c r="B59" s="810" t="s">
        <v>759</v>
      </c>
      <c r="C59" s="774"/>
      <c r="D59" s="565">
        <v>2931</v>
      </c>
      <c r="E59" s="565">
        <v>3272</v>
      </c>
      <c r="F59" s="564">
        <v>2000</v>
      </c>
      <c r="G59" s="564">
        <f t="shared" si="0"/>
        <v>5272</v>
      </c>
      <c r="H59" s="564"/>
      <c r="I59" s="564">
        <f t="shared" si="1"/>
        <v>5272</v>
      </c>
      <c r="J59" s="564"/>
      <c r="K59" s="572">
        <f t="shared" si="2"/>
        <v>5272</v>
      </c>
      <c r="L59" s="641"/>
      <c r="M59" s="259"/>
      <c r="N59" s="259"/>
      <c r="O59" s="259"/>
      <c r="P59" s="259"/>
      <c r="Q59" s="259"/>
      <c r="R59" s="259"/>
    </row>
    <row r="60" spans="1:18" s="257" customFormat="1" ht="13.5" customHeight="1" thickBot="1">
      <c r="A60" s="765" t="s">
        <v>217</v>
      </c>
      <c r="B60" s="811" t="s">
        <v>327</v>
      </c>
      <c r="C60" s="811"/>
      <c r="D60" s="567">
        <f>SUM(D48,D58,D59)</f>
        <v>141234</v>
      </c>
      <c r="E60" s="567">
        <f>SUM(E48,E58,E59)</f>
        <v>240609</v>
      </c>
      <c r="F60" s="567">
        <f>SUM(F48,F58,F59)</f>
        <v>21754</v>
      </c>
      <c r="G60" s="567">
        <f>SUM(G48,G58,G59)</f>
        <v>262363</v>
      </c>
      <c r="H60" s="567">
        <f t="shared" ref="H60:K60" si="8">SUM(H48,H58,H59)</f>
        <v>9327</v>
      </c>
      <c r="I60" s="567">
        <f t="shared" si="8"/>
        <v>271690</v>
      </c>
      <c r="J60" s="567">
        <f t="shared" si="8"/>
        <v>6378</v>
      </c>
      <c r="K60" s="568">
        <f t="shared" si="8"/>
        <v>278068</v>
      </c>
      <c r="L60" s="642"/>
      <c r="M60" s="256"/>
      <c r="N60" s="256"/>
      <c r="O60" s="256"/>
      <c r="P60" s="256"/>
      <c r="Q60" s="256"/>
      <c r="R60" s="256"/>
    </row>
    <row r="61" spans="1:18" s="71" customFormat="1" ht="15">
      <c r="B61" s="72"/>
      <c r="C61" s="73"/>
      <c r="D61" s="75"/>
      <c r="E61" s="75"/>
      <c r="F61" s="74"/>
      <c r="G61" s="74"/>
      <c r="H61" s="74"/>
      <c r="I61" s="74"/>
      <c r="J61" s="74"/>
      <c r="K61" s="74"/>
    </row>
    <row r="62" spans="1:18" s="71" customFormat="1">
      <c r="B62" s="72"/>
      <c r="C62" s="73"/>
      <c r="D62" s="74"/>
      <c r="E62" s="74"/>
      <c r="F62" s="74"/>
      <c r="G62" s="74"/>
      <c r="H62" s="74"/>
      <c r="I62" s="74"/>
      <c r="J62" s="74"/>
      <c r="K62" s="74"/>
    </row>
    <row r="63" spans="1:18" s="71" customFormat="1">
      <c r="B63" s="72"/>
      <c r="C63" s="73"/>
      <c r="D63" s="74"/>
      <c r="E63" s="74"/>
      <c r="F63" s="74"/>
      <c r="G63" s="74"/>
      <c r="H63" s="74"/>
      <c r="I63" s="74"/>
      <c r="J63" s="74"/>
      <c r="K63" s="74"/>
    </row>
    <row r="64" spans="1:18" s="71" customFormat="1">
      <c r="B64" s="72"/>
      <c r="C64" s="73"/>
      <c r="D64" s="74"/>
      <c r="E64" s="74"/>
      <c r="F64" s="74"/>
      <c r="G64" s="74"/>
      <c r="H64" s="74"/>
      <c r="I64" s="74"/>
      <c r="J64" s="74"/>
      <c r="K64" s="74"/>
    </row>
    <row r="65" spans="2:11" s="71" customFormat="1">
      <c r="B65" s="72"/>
      <c r="C65" s="73"/>
      <c r="D65" s="74"/>
      <c r="E65" s="74"/>
      <c r="F65" s="74"/>
      <c r="G65" s="74"/>
      <c r="H65" s="74"/>
      <c r="I65" s="74"/>
      <c r="J65" s="74"/>
      <c r="K65" s="74"/>
    </row>
    <row r="66" spans="2:11" s="71" customFormat="1">
      <c r="B66" s="72"/>
      <c r="C66" s="73"/>
      <c r="D66" s="74"/>
      <c r="E66" s="74"/>
      <c r="F66" s="74"/>
      <c r="G66" s="74"/>
      <c r="H66" s="74"/>
      <c r="I66" s="74"/>
      <c r="J66" s="74"/>
      <c r="K66" s="74"/>
    </row>
    <row r="67" spans="2:11" s="71" customFormat="1">
      <c r="B67" s="72"/>
      <c r="C67" s="73"/>
      <c r="D67" s="74"/>
      <c r="E67" s="74"/>
      <c r="F67" s="74"/>
      <c r="G67" s="74"/>
      <c r="H67" s="74"/>
      <c r="I67" s="74"/>
      <c r="J67" s="74"/>
      <c r="K67" s="74"/>
    </row>
    <row r="68" spans="2:11" s="71" customFormat="1">
      <c r="B68" s="72"/>
      <c r="C68" s="73"/>
      <c r="D68" s="74"/>
      <c r="E68" s="74"/>
      <c r="F68" s="74"/>
      <c r="G68" s="74"/>
      <c r="H68" s="74"/>
      <c r="I68" s="74"/>
      <c r="J68" s="74"/>
      <c r="K68" s="74"/>
    </row>
    <row r="69" spans="2:11" s="71" customFormat="1">
      <c r="B69" s="72"/>
      <c r="C69" s="73"/>
      <c r="D69" s="74"/>
      <c r="E69" s="74"/>
      <c r="F69" s="74"/>
      <c r="G69" s="74"/>
      <c r="H69" s="74"/>
      <c r="I69" s="74"/>
      <c r="J69" s="74"/>
      <c r="K69" s="74"/>
    </row>
    <row r="70" spans="2:11" s="71" customFormat="1">
      <c r="B70" s="72"/>
      <c r="C70" s="73"/>
      <c r="D70" s="74"/>
      <c r="E70" s="74"/>
      <c r="F70" s="74"/>
      <c r="G70" s="74"/>
      <c r="H70" s="74"/>
      <c r="I70" s="74"/>
      <c r="J70" s="74"/>
      <c r="K70" s="74"/>
    </row>
    <row r="71" spans="2:11" s="71" customFormat="1">
      <c r="B71" s="72"/>
      <c r="C71" s="73"/>
      <c r="D71" s="74"/>
      <c r="E71" s="74"/>
      <c r="F71" s="74"/>
      <c r="G71" s="74"/>
      <c r="H71" s="74"/>
      <c r="I71" s="74"/>
      <c r="J71" s="74"/>
      <c r="K71" s="74"/>
    </row>
    <row r="72" spans="2:11" s="71" customFormat="1">
      <c r="B72" s="72"/>
      <c r="C72" s="73"/>
      <c r="D72" s="74"/>
      <c r="E72" s="74"/>
      <c r="F72" s="74"/>
      <c r="G72" s="74"/>
      <c r="H72" s="74"/>
      <c r="I72" s="74"/>
      <c r="J72" s="74"/>
      <c r="K72" s="74"/>
    </row>
    <row r="73" spans="2:11" s="71" customFormat="1">
      <c r="B73" s="72"/>
      <c r="C73" s="73"/>
      <c r="D73" s="74"/>
      <c r="E73" s="74"/>
      <c r="F73" s="74"/>
      <c r="G73" s="74"/>
      <c r="H73" s="74"/>
      <c r="I73" s="74"/>
      <c r="J73" s="74"/>
      <c r="K73" s="74"/>
    </row>
    <row r="74" spans="2:11" s="71" customFormat="1">
      <c r="B74" s="72"/>
      <c r="C74" s="73"/>
      <c r="D74" s="74"/>
      <c r="E74" s="74"/>
      <c r="F74" s="74"/>
      <c r="G74" s="74"/>
      <c r="H74" s="74"/>
      <c r="I74" s="74"/>
      <c r="J74" s="74"/>
      <c r="K74" s="74"/>
    </row>
    <row r="75" spans="2:11" s="71" customFormat="1">
      <c r="B75" s="72"/>
      <c r="C75" s="73"/>
      <c r="D75" s="74"/>
      <c r="E75" s="74"/>
      <c r="F75" s="74"/>
      <c r="G75" s="74"/>
      <c r="H75" s="74"/>
      <c r="I75" s="74"/>
      <c r="J75" s="74"/>
      <c r="K75" s="74"/>
    </row>
    <row r="76" spans="2:11" s="71" customFormat="1">
      <c r="B76" s="72"/>
      <c r="C76" s="73"/>
      <c r="D76" s="74"/>
      <c r="E76" s="74"/>
      <c r="F76" s="74"/>
      <c r="G76" s="74"/>
      <c r="H76" s="74"/>
      <c r="I76" s="74"/>
      <c r="J76" s="74"/>
      <c r="K76" s="74"/>
    </row>
    <row r="77" spans="2:11" s="71" customFormat="1">
      <c r="B77" s="72"/>
      <c r="C77" s="73"/>
      <c r="D77" s="74"/>
      <c r="E77" s="74"/>
      <c r="F77" s="74"/>
      <c r="G77" s="74"/>
      <c r="H77" s="74"/>
      <c r="I77" s="74"/>
      <c r="J77" s="74"/>
      <c r="K77" s="74"/>
    </row>
    <row r="78" spans="2:11" s="71" customFormat="1">
      <c r="B78" s="72"/>
      <c r="C78" s="73"/>
      <c r="D78" s="74"/>
      <c r="E78" s="74"/>
      <c r="F78" s="74"/>
      <c r="G78" s="74"/>
      <c r="H78" s="74"/>
      <c r="I78" s="74"/>
      <c r="J78" s="74"/>
      <c r="K78" s="74"/>
    </row>
    <row r="79" spans="2:11">
      <c r="B79" s="72"/>
      <c r="C79" s="77"/>
    </row>
    <row r="80" spans="2:11">
      <c r="B80" s="72"/>
      <c r="C80" s="77"/>
    </row>
    <row r="81" spans="1:19">
      <c r="B81" s="72"/>
      <c r="C81" s="77"/>
    </row>
    <row r="82" spans="1:19">
      <c r="B82" s="72"/>
      <c r="C82" s="77"/>
    </row>
    <row r="83" spans="1:19">
      <c r="B83" s="72"/>
      <c r="C83" s="77"/>
    </row>
    <row r="84" spans="1:19">
      <c r="B84" s="72"/>
      <c r="C84" s="77"/>
    </row>
    <row r="85" spans="1:19">
      <c r="B85" s="72"/>
      <c r="C85" s="77"/>
    </row>
    <row r="86" spans="1:19">
      <c r="B86" s="72"/>
      <c r="C86" s="77"/>
    </row>
    <row r="87" spans="1:19">
      <c r="B87" s="72"/>
      <c r="C87" s="77"/>
    </row>
    <row r="88" spans="1:19" s="78" customFormat="1">
      <c r="A88" s="79"/>
      <c r="B88" s="72"/>
      <c r="C88" s="77"/>
      <c r="L88" s="79"/>
      <c r="M88" s="79"/>
      <c r="N88" s="79"/>
      <c r="O88" s="79"/>
      <c r="P88" s="79"/>
      <c r="Q88" s="79"/>
      <c r="R88" s="79"/>
      <c r="S88" s="79"/>
    </row>
    <row r="89" spans="1:19" s="78" customFormat="1">
      <c r="A89" s="79"/>
      <c r="B89" s="72"/>
      <c r="C89" s="77"/>
      <c r="L89" s="79"/>
      <c r="M89" s="79"/>
      <c r="N89" s="79"/>
      <c r="O89" s="79"/>
      <c r="P89" s="79"/>
      <c r="Q89" s="79"/>
      <c r="R89" s="79"/>
      <c r="S89" s="79"/>
    </row>
    <row r="90" spans="1:19" s="78" customFormat="1">
      <c r="A90" s="79"/>
      <c r="B90" s="72"/>
      <c r="C90" s="77"/>
      <c r="L90" s="79"/>
      <c r="M90" s="79"/>
      <c r="N90" s="79"/>
      <c r="O90" s="79"/>
      <c r="P90" s="79"/>
      <c r="Q90" s="79"/>
      <c r="R90" s="79"/>
      <c r="S90" s="79"/>
    </row>
    <row r="91" spans="1:19" s="78" customFormat="1">
      <c r="A91" s="79"/>
      <c r="B91" s="72"/>
      <c r="C91" s="77"/>
      <c r="L91" s="79"/>
      <c r="M91" s="79"/>
      <c r="N91" s="79"/>
      <c r="O91" s="79"/>
      <c r="P91" s="79"/>
      <c r="Q91" s="79"/>
      <c r="R91" s="79"/>
      <c r="S91" s="79"/>
    </row>
    <row r="92" spans="1:19" s="78" customFormat="1">
      <c r="A92" s="79"/>
      <c r="B92" s="72"/>
      <c r="C92" s="77"/>
      <c r="L92" s="79"/>
      <c r="M92" s="79"/>
      <c r="N92" s="79"/>
      <c r="O92" s="79"/>
      <c r="P92" s="79"/>
      <c r="Q92" s="79"/>
      <c r="R92" s="79"/>
      <c r="S92" s="79"/>
    </row>
    <row r="93" spans="1:19" s="78" customFormat="1">
      <c r="A93" s="79"/>
      <c r="B93" s="72"/>
      <c r="C93" s="77"/>
      <c r="L93" s="79"/>
      <c r="M93" s="79"/>
      <c r="N93" s="79"/>
      <c r="O93" s="79"/>
      <c r="P93" s="79"/>
      <c r="Q93" s="79"/>
      <c r="R93" s="79"/>
      <c r="S93" s="79"/>
    </row>
    <row r="94" spans="1:19" s="78" customFormat="1">
      <c r="A94" s="79"/>
      <c r="B94" s="72"/>
      <c r="C94" s="77"/>
      <c r="L94" s="79"/>
      <c r="M94" s="79"/>
      <c r="N94" s="79"/>
      <c r="O94" s="79"/>
      <c r="P94" s="79"/>
      <c r="Q94" s="79"/>
      <c r="R94" s="79"/>
      <c r="S94" s="79"/>
    </row>
    <row r="95" spans="1:19" s="78" customFormat="1">
      <c r="A95" s="79"/>
      <c r="B95" s="72"/>
      <c r="C95" s="77"/>
      <c r="L95" s="79"/>
      <c r="M95" s="79"/>
      <c r="N95" s="79"/>
      <c r="O95" s="79"/>
      <c r="P95" s="79"/>
      <c r="Q95" s="79"/>
      <c r="R95" s="79"/>
      <c r="S95" s="79"/>
    </row>
    <row r="96" spans="1:19" s="78" customFormat="1">
      <c r="A96" s="79"/>
      <c r="B96" s="72"/>
      <c r="C96" s="77"/>
      <c r="L96" s="79"/>
      <c r="M96" s="79"/>
      <c r="N96" s="79"/>
      <c r="O96" s="79"/>
      <c r="P96" s="79"/>
      <c r="Q96" s="79"/>
      <c r="R96" s="79"/>
      <c r="S96" s="79"/>
    </row>
    <row r="97" spans="1:19" s="78" customFormat="1">
      <c r="A97" s="79"/>
      <c r="B97" s="72"/>
      <c r="C97" s="77"/>
      <c r="L97" s="79"/>
      <c r="M97" s="79"/>
      <c r="N97" s="79"/>
      <c r="O97" s="79"/>
      <c r="P97" s="79"/>
      <c r="Q97" s="79"/>
      <c r="R97" s="79"/>
      <c r="S97" s="79"/>
    </row>
    <row r="98" spans="1:19" s="78" customFormat="1">
      <c r="A98" s="79"/>
      <c r="B98" s="72"/>
      <c r="C98" s="77"/>
      <c r="L98" s="79"/>
      <c r="M98" s="79"/>
      <c r="N98" s="79"/>
      <c r="O98" s="79"/>
      <c r="P98" s="79"/>
      <c r="Q98" s="79"/>
      <c r="R98" s="79"/>
      <c r="S98" s="79"/>
    </row>
    <row r="99" spans="1:19" s="78" customFormat="1">
      <c r="A99" s="79"/>
      <c r="B99" s="72"/>
      <c r="C99" s="77"/>
      <c r="L99" s="79"/>
      <c r="M99" s="79"/>
      <c r="N99" s="79"/>
      <c r="O99" s="79"/>
      <c r="P99" s="79"/>
      <c r="Q99" s="79"/>
      <c r="R99" s="79"/>
      <c r="S99" s="79"/>
    </row>
    <row r="100" spans="1:19" s="78" customFormat="1">
      <c r="A100" s="79"/>
      <c r="B100" s="72"/>
      <c r="C100" s="77"/>
      <c r="L100" s="79"/>
      <c r="M100" s="79"/>
      <c r="N100" s="79"/>
      <c r="O100" s="79"/>
      <c r="P100" s="79"/>
      <c r="Q100" s="79"/>
      <c r="R100" s="79"/>
      <c r="S100" s="79"/>
    </row>
    <row r="101" spans="1:19" s="78" customFormat="1">
      <c r="A101" s="79"/>
      <c r="B101" s="72"/>
      <c r="C101" s="77"/>
      <c r="L101" s="79"/>
      <c r="M101" s="79"/>
      <c r="N101" s="79"/>
      <c r="O101" s="79"/>
      <c r="P101" s="79"/>
      <c r="Q101" s="79"/>
      <c r="R101" s="79"/>
      <c r="S101" s="79"/>
    </row>
    <row r="102" spans="1:19" s="78" customFormat="1">
      <c r="A102" s="79"/>
      <c r="B102" s="72"/>
      <c r="C102" s="77"/>
      <c r="L102" s="79"/>
      <c r="M102" s="79"/>
      <c r="N102" s="79"/>
      <c r="O102" s="79"/>
      <c r="P102" s="79"/>
      <c r="Q102" s="79"/>
      <c r="R102" s="79"/>
      <c r="S102" s="79"/>
    </row>
    <row r="103" spans="1:19" s="78" customFormat="1">
      <c r="A103" s="79"/>
      <c r="B103" s="72"/>
      <c r="C103" s="77"/>
      <c r="L103" s="79"/>
      <c r="M103" s="79"/>
      <c r="N103" s="79"/>
      <c r="O103" s="79"/>
      <c r="P103" s="79"/>
      <c r="Q103" s="79"/>
      <c r="R103" s="79"/>
      <c r="S103" s="79"/>
    </row>
    <row r="104" spans="1:19" s="78" customFormat="1">
      <c r="A104" s="79"/>
      <c r="B104" s="72"/>
      <c r="C104" s="77"/>
      <c r="L104" s="79"/>
      <c r="M104" s="79"/>
      <c r="N104" s="79"/>
      <c r="O104" s="79"/>
      <c r="P104" s="79"/>
      <c r="Q104" s="79"/>
      <c r="R104" s="79"/>
      <c r="S104" s="79"/>
    </row>
    <row r="105" spans="1:19" s="78" customFormat="1">
      <c r="A105" s="79"/>
      <c r="B105" s="72"/>
      <c r="C105" s="77"/>
      <c r="L105" s="79"/>
      <c r="M105" s="79"/>
      <c r="N105" s="79"/>
      <c r="O105" s="79"/>
      <c r="P105" s="79"/>
      <c r="Q105" s="79"/>
      <c r="R105" s="79"/>
      <c r="S105" s="79"/>
    </row>
    <row r="106" spans="1:19" s="78" customFormat="1">
      <c r="A106" s="79"/>
      <c r="B106" s="72"/>
      <c r="C106" s="77"/>
      <c r="L106" s="79"/>
      <c r="M106" s="79"/>
      <c r="N106" s="79"/>
      <c r="O106" s="79"/>
      <c r="P106" s="79"/>
      <c r="Q106" s="79"/>
      <c r="R106" s="79"/>
      <c r="S106" s="79"/>
    </row>
    <row r="107" spans="1:19" s="78" customFormat="1">
      <c r="A107" s="79"/>
      <c r="B107" s="72"/>
      <c r="C107" s="77"/>
      <c r="L107" s="79"/>
      <c r="M107" s="79"/>
      <c r="N107" s="79"/>
      <c r="O107" s="79"/>
      <c r="P107" s="79"/>
      <c r="Q107" s="79"/>
      <c r="R107" s="79"/>
      <c r="S107" s="79"/>
    </row>
    <row r="108" spans="1:19" s="78" customFormat="1">
      <c r="A108" s="79"/>
      <c r="B108" s="72"/>
      <c r="C108" s="77"/>
      <c r="L108" s="79"/>
      <c r="M108" s="79"/>
      <c r="N108" s="79"/>
      <c r="O108" s="79"/>
      <c r="P108" s="79"/>
      <c r="Q108" s="79"/>
      <c r="R108" s="79"/>
      <c r="S108" s="79"/>
    </row>
    <row r="109" spans="1:19" s="78" customFormat="1">
      <c r="A109" s="79"/>
      <c r="B109" s="72"/>
      <c r="C109" s="77"/>
      <c r="L109" s="79"/>
      <c r="M109" s="79"/>
      <c r="N109" s="79"/>
      <c r="O109" s="79"/>
      <c r="P109" s="79"/>
      <c r="Q109" s="79"/>
      <c r="R109" s="79"/>
      <c r="S109" s="79"/>
    </row>
    <row r="110" spans="1:19" s="78" customFormat="1">
      <c r="A110" s="79"/>
      <c r="B110" s="72"/>
      <c r="C110" s="77"/>
      <c r="L110" s="79"/>
      <c r="M110" s="79"/>
      <c r="N110" s="79"/>
      <c r="O110" s="79"/>
      <c r="P110" s="79"/>
      <c r="Q110" s="79"/>
      <c r="R110" s="79"/>
      <c r="S110" s="79"/>
    </row>
    <row r="111" spans="1:19" s="78" customFormat="1">
      <c r="A111" s="79"/>
      <c r="B111" s="72"/>
      <c r="C111" s="77"/>
      <c r="L111" s="79"/>
      <c r="M111" s="79"/>
      <c r="N111" s="79"/>
      <c r="O111" s="79"/>
      <c r="P111" s="79"/>
      <c r="Q111" s="79"/>
      <c r="R111" s="79"/>
      <c r="S111" s="79"/>
    </row>
    <row r="112" spans="1:19" s="78" customFormat="1">
      <c r="A112" s="79"/>
      <c r="B112" s="72"/>
      <c r="C112" s="77"/>
      <c r="L112" s="79"/>
      <c r="M112" s="79"/>
      <c r="N112" s="79"/>
      <c r="O112" s="79"/>
      <c r="P112" s="79"/>
      <c r="Q112" s="79"/>
      <c r="R112" s="79"/>
      <c r="S112" s="79"/>
    </row>
    <row r="113" spans="1:19" s="78" customFormat="1">
      <c r="A113" s="79"/>
      <c r="B113" s="72"/>
      <c r="C113" s="77"/>
      <c r="L113" s="79"/>
      <c r="M113" s="79"/>
      <c r="N113" s="79"/>
      <c r="O113" s="79"/>
      <c r="P113" s="79"/>
      <c r="Q113" s="79"/>
      <c r="R113" s="79"/>
      <c r="S113" s="79"/>
    </row>
    <row r="114" spans="1:19" s="78" customFormat="1">
      <c r="A114" s="79"/>
      <c r="B114" s="72"/>
      <c r="C114" s="77"/>
      <c r="L114" s="79"/>
      <c r="M114" s="79"/>
      <c r="N114" s="79"/>
      <c r="O114" s="79"/>
      <c r="P114" s="79"/>
      <c r="Q114" s="79"/>
      <c r="R114" s="79"/>
      <c r="S114" s="79"/>
    </row>
    <row r="115" spans="1:19" s="78" customFormat="1">
      <c r="A115" s="79"/>
      <c r="B115" s="72"/>
      <c r="C115" s="77"/>
      <c r="L115" s="79"/>
      <c r="M115" s="79"/>
      <c r="N115" s="79"/>
      <c r="O115" s="79"/>
      <c r="P115" s="79"/>
      <c r="Q115" s="79"/>
      <c r="R115" s="79"/>
      <c r="S115" s="79"/>
    </row>
    <row r="116" spans="1:19" s="78" customFormat="1">
      <c r="A116" s="79"/>
      <c r="B116" s="72"/>
      <c r="C116" s="77"/>
      <c r="L116" s="79"/>
      <c r="M116" s="79"/>
      <c r="N116" s="79"/>
      <c r="O116" s="79"/>
      <c r="P116" s="79"/>
      <c r="Q116" s="79"/>
      <c r="R116" s="79"/>
      <c r="S116" s="79"/>
    </row>
    <row r="117" spans="1:19" s="78" customFormat="1">
      <c r="A117" s="79"/>
      <c r="B117" s="72"/>
      <c r="C117" s="77"/>
      <c r="L117" s="79"/>
      <c r="M117" s="79"/>
      <c r="N117" s="79"/>
      <c r="O117" s="79"/>
      <c r="P117" s="79"/>
      <c r="Q117" s="79"/>
      <c r="R117" s="79"/>
      <c r="S117" s="79"/>
    </row>
  </sheetData>
  <mergeCells count="17">
    <mergeCell ref="A1:A2"/>
    <mergeCell ref="B40:B42"/>
    <mergeCell ref="B60:C60"/>
    <mergeCell ref="B46:C46"/>
    <mergeCell ref="B52:C52"/>
    <mergeCell ref="B53:C53"/>
    <mergeCell ref="B54:C54"/>
    <mergeCell ref="B47:C47"/>
    <mergeCell ref="B55:C55"/>
    <mergeCell ref="B56:C56"/>
    <mergeCell ref="B51:C51"/>
    <mergeCell ref="B48:C48"/>
    <mergeCell ref="B49:C49"/>
    <mergeCell ref="B50:C50"/>
    <mergeCell ref="B57:C57"/>
    <mergeCell ref="B58:C58"/>
    <mergeCell ref="B59:C59"/>
  </mergeCells>
  <printOptions horizontalCentered="1"/>
  <pageMargins left="0.7" right="0.7" top="0.75" bottom="0.75" header="0.3" footer="0.3"/>
  <pageSetup paperSize="9" scale="73" orientation="portrait" r:id="rId1"/>
  <headerFooter alignWithMargins="0">
    <oddHeader>&amp;C&amp;"Times New Roman,Félkövér"&amp;12
Halimba község Önkormányzata 2018. évi kiadásai (eFt)&amp;R&amp;"Times New Roman,Félkövér"5II. melléklet a 9/2018. (XII.5.)önkormányzati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0"/>
  <sheetViews>
    <sheetView view="pageBreakPreview" zoomScale="60" zoomScaleNormal="100" workbookViewId="0">
      <selection activeCell="B7" sqref="B7"/>
    </sheetView>
  </sheetViews>
  <sheetFormatPr defaultRowHeight="15"/>
  <cols>
    <col min="1" max="1" width="7.28515625" style="82" customWidth="1"/>
    <col min="2" max="2" width="82.28515625" style="97" customWidth="1"/>
    <col min="3" max="3" width="11.28515625" style="98" customWidth="1"/>
    <col min="4" max="4" width="10.5703125" style="82" hidden="1" customWidth="1"/>
    <col min="5" max="5" width="10.42578125" style="82" hidden="1" customWidth="1"/>
    <col min="6" max="6" width="10.140625" style="82" hidden="1" customWidth="1"/>
    <col min="7" max="7" width="10.28515625" style="82" customWidth="1"/>
    <col min="8" max="8" width="10" style="82" customWidth="1"/>
    <col min="9" max="9" width="10.5703125" style="82" customWidth="1"/>
    <col min="10" max="253" width="9.140625" style="82"/>
    <col min="254" max="254" width="7.28515625" style="82" customWidth="1"/>
    <col min="255" max="255" width="82.28515625" style="82" customWidth="1"/>
    <col min="256" max="257" width="11.28515625" style="82" customWidth="1"/>
    <col min="258" max="259" width="0" style="82" hidden="1" customWidth="1"/>
    <col min="260" max="509" width="9.140625" style="82"/>
    <col min="510" max="510" width="7.28515625" style="82" customWidth="1"/>
    <col min="511" max="511" width="82.28515625" style="82" customWidth="1"/>
    <col min="512" max="513" width="11.28515625" style="82" customWidth="1"/>
    <col min="514" max="515" width="0" style="82" hidden="1" customWidth="1"/>
    <col min="516" max="765" width="9.140625" style="82"/>
    <col min="766" max="766" width="7.28515625" style="82" customWidth="1"/>
    <col min="767" max="767" width="82.28515625" style="82" customWidth="1"/>
    <col min="768" max="769" width="11.28515625" style="82" customWidth="1"/>
    <col min="770" max="771" width="0" style="82" hidden="1" customWidth="1"/>
    <col min="772" max="1021" width="9.140625" style="82"/>
    <col min="1022" max="1022" width="7.28515625" style="82" customWidth="1"/>
    <col min="1023" max="1023" width="82.28515625" style="82" customWidth="1"/>
    <col min="1024" max="1025" width="11.28515625" style="82" customWidth="1"/>
    <col min="1026" max="1027" width="0" style="82" hidden="1" customWidth="1"/>
    <col min="1028" max="1277" width="9.140625" style="82"/>
    <col min="1278" max="1278" width="7.28515625" style="82" customWidth="1"/>
    <col min="1279" max="1279" width="82.28515625" style="82" customWidth="1"/>
    <col min="1280" max="1281" width="11.28515625" style="82" customWidth="1"/>
    <col min="1282" max="1283" width="0" style="82" hidden="1" customWidth="1"/>
    <col min="1284" max="1533" width="9.140625" style="82"/>
    <col min="1534" max="1534" width="7.28515625" style="82" customWidth="1"/>
    <col min="1535" max="1535" width="82.28515625" style="82" customWidth="1"/>
    <col min="1536" max="1537" width="11.28515625" style="82" customWidth="1"/>
    <col min="1538" max="1539" width="0" style="82" hidden="1" customWidth="1"/>
    <col min="1540" max="1789" width="9.140625" style="82"/>
    <col min="1790" max="1790" width="7.28515625" style="82" customWidth="1"/>
    <col min="1791" max="1791" width="82.28515625" style="82" customWidth="1"/>
    <col min="1792" max="1793" width="11.28515625" style="82" customWidth="1"/>
    <col min="1794" max="1795" width="0" style="82" hidden="1" customWidth="1"/>
    <col min="1796" max="2045" width="9.140625" style="82"/>
    <col min="2046" max="2046" width="7.28515625" style="82" customWidth="1"/>
    <col min="2047" max="2047" width="82.28515625" style="82" customWidth="1"/>
    <col min="2048" max="2049" width="11.28515625" style="82" customWidth="1"/>
    <col min="2050" max="2051" width="0" style="82" hidden="1" customWidth="1"/>
    <col min="2052" max="2301" width="9.140625" style="82"/>
    <col min="2302" max="2302" width="7.28515625" style="82" customWidth="1"/>
    <col min="2303" max="2303" width="82.28515625" style="82" customWidth="1"/>
    <col min="2304" max="2305" width="11.28515625" style="82" customWidth="1"/>
    <col min="2306" max="2307" width="0" style="82" hidden="1" customWidth="1"/>
    <col min="2308" max="2557" width="9.140625" style="82"/>
    <col min="2558" max="2558" width="7.28515625" style="82" customWidth="1"/>
    <col min="2559" max="2559" width="82.28515625" style="82" customWidth="1"/>
    <col min="2560" max="2561" width="11.28515625" style="82" customWidth="1"/>
    <col min="2562" max="2563" width="0" style="82" hidden="1" customWidth="1"/>
    <col min="2564" max="2813" width="9.140625" style="82"/>
    <col min="2814" max="2814" width="7.28515625" style="82" customWidth="1"/>
    <col min="2815" max="2815" width="82.28515625" style="82" customWidth="1"/>
    <col min="2816" max="2817" width="11.28515625" style="82" customWidth="1"/>
    <col min="2818" max="2819" width="0" style="82" hidden="1" customWidth="1"/>
    <col min="2820" max="3069" width="9.140625" style="82"/>
    <col min="3070" max="3070" width="7.28515625" style="82" customWidth="1"/>
    <col min="3071" max="3071" width="82.28515625" style="82" customWidth="1"/>
    <col min="3072" max="3073" width="11.28515625" style="82" customWidth="1"/>
    <col min="3074" max="3075" width="0" style="82" hidden="1" customWidth="1"/>
    <col min="3076" max="3325" width="9.140625" style="82"/>
    <col min="3326" max="3326" width="7.28515625" style="82" customWidth="1"/>
    <col min="3327" max="3327" width="82.28515625" style="82" customWidth="1"/>
    <col min="3328" max="3329" width="11.28515625" style="82" customWidth="1"/>
    <col min="3330" max="3331" width="0" style="82" hidden="1" customWidth="1"/>
    <col min="3332" max="3581" width="9.140625" style="82"/>
    <col min="3582" max="3582" width="7.28515625" style="82" customWidth="1"/>
    <col min="3583" max="3583" width="82.28515625" style="82" customWidth="1"/>
    <col min="3584" max="3585" width="11.28515625" style="82" customWidth="1"/>
    <col min="3586" max="3587" width="0" style="82" hidden="1" customWidth="1"/>
    <col min="3588" max="3837" width="9.140625" style="82"/>
    <col min="3838" max="3838" width="7.28515625" style="82" customWidth="1"/>
    <col min="3839" max="3839" width="82.28515625" style="82" customWidth="1"/>
    <col min="3840" max="3841" width="11.28515625" style="82" customWidth="1"/>
    <col min="3842" max="3843" width="0" style="82" hidden="1" customWidth="1"/>
    <col min="3844" max="4093" width="9.140625" style="82"/>
    <col min="4094" max="4094" width="7.28515625" style="82" customWidth="1"/>
    <col min="4095" max="4095" width="82.28515625" style="82" customWidth="1"/>
    <col min="4096" max="4097" width="11.28515625" style="82" customWidth="1"/>
    <col min="4098" max="4099" width="0" style="82" hidden="1" customWidth="1"/>
    <col min="4100" max="4349" width="9.140625" style="82"/>
    <col min="4350" max="4350" width="7.28515625" style="82" customWidth="1"/>
    <col min="4351" max="4351" width="82.28515625" style="82" customWidth="1"/>
    <col min="4352" max="4353" width="11.28515625" style="82" customWidth="1"/>
    <col min="4354" max="4355" width="0" style="82" hidden="1" customWidth="1"/>
    <col min="4356" max="4605" width="9.140625" style="82"/>
    <col min="4606" max="4606" width="7.28515625" style="82" customWidth="1"/>
    <col min="4607" max="4607" width="82.28515625" style="82" customWidth="1"/>
    <col min="4608" max="4609" width="11.28515625" style="82" customWidth="1"/>
    <col min="4610" max="4611" width="0" style="82" hidden="1" customWidth="1"/>
    <col min="4612" max="4861" width="9.140625" style="82"/>
    <col min="4862" max="4862" width="7.28515625" style="82" customWidth="1"/>
    <col min="4863" max="4863" width="82.28515625" style="82" customWidth="1"/>
    <col min="4864" max="4865" width="11.28515625" style="82" customWidth="1"/>
    <col min="4866" max="4867" width="0" style="82" hidden="1" customWidth="1"/>
    <col min="4868" max="5117" width="9.140625" style="82"/>
    <col min="5118" max="5118" width="7.28515625" style="82" customWidth="1"/>
    <col min="5119" max="5119" width="82.28515625" style="82" customWidth="1"/>
    <col min="5120" max="5121" width="11.28515625" style="82" customWidth="1"/>
    <col min="5122" max="5123" width="0" style="82" hidden="1" customWidth="1"/>
    <col min="5124" max="5373" width="9.140625" style="82"/>
    <col min="5374" max="5374" width="7.28515625" style="82" customWidth="1"/>
    <col min="5375" max="5375" width="82.28515625" style="82" customWidth="1"/>
    <col min="5376" max="5377" width="11.28515625" style="82" customWidth="1"/>
    <col min="5378" max="5379" width="0" style="82" hidden="1" customWidth="1"/>
    <col min="5380" max="5629" width="9.140625" style="82"/>
    <col min="5630" max="5630" width="7.28515625" style="82" customWidth="1"/>
    <col min="5631" max="5631" width="82.28515625" style="82" customWidth="1"/>
    <col min="5632" max="5633" width="11.28515625" style="82" customWidth="1"/>
    <col min="5634" max="5635" width="0" style="82" hidden="1" customWidth="1"/>
    <col min="5636" max="5885" width="9.140625" style="82"/>
    <col min="5886" max="5886" width="7.28515625" style="82" customWidth="1"/>
    <col min="5887" max="5887" width="82.28515625" style="82" customWidth="1"/>
    <col min="5888" max="5889" width="11.28515625" style="82" customWidth="1"/>
    <col min="5890" max="5891" width="0" style="82" hidden="1" customWidth="1"/>
    <col min="5892" max="6141" width="9.140625" style="82"/>
    <col min="6142" max="6142" width="7.28515625" style="82" customWidth="1"/>
    <col min="6143" max="6143" width="82.28515625" style="82" customWidth="1"/>
    <col min="6144" max="6145" width="11.28515625" style="82" customWidth="1"/>
    <col min="6146" max="6147" width="0" style="82" hidden="1" customWidth="1"/>
    <col min="6148" max="6397" width="9.140625" style="82"/>
    <col min="6398" max="6398" width="7.28515625" style="82" customWidth="1"/>
    <col min="6399" max="6399" width="82.28515625" style="82" customWidth="1"/>
    <col min="6400" max="6401" width="11.28515625" style="82" customWidth="1"/>
    <col min="6402" max="6403" width="0" style="82" hidden="1" customWidth="1"/>
    <col min="6404" max="6653" width="9.140625" style="82"/>
    <col min="6654" max="6654" width="7.28515625" style="82" customWidth="1"/>
    <col min="6655" max="6655" width="82.28515625" style="82" customWidth="1"/>
    <col min="6656" max="6657" width="11.28515625" style="82" customWidth="1"/>
    <col min="6658" max="6659" width="0" style="82" hidden="1" customWidth="1"/>
    <col min="6660" max="6909" width="9.140625" style="82"/>
    <col min="6910" max="6910" width="7.28515625" style="82" customWidth="1"/>
    <col min="6911" max="6911" width="82.28515625" style="82" customWidth="1"/>
    <col min="6912" max="6913" width="11.28515625" style="82" customWidth="1"/>
    <col min="6914" max="6915" width="0" style="82" hidden="1" customWidth="1"/>
    <col min="6916" max="7165" width="9.140625" style="82"/>
    <col min="7166" max="7166" width="7.28515625" style="82" customWidth="1"/>
    <col min="7167" max="7167" width="82.28515625" style="82" customWidth="1"/>
    <col min="7168" max="7169" width="11.28515625" style="82" customWidth="1"/>
    <col min="7170" max="7171" width="0" style="82" hidden="1" customWidth="1"/>
    <col min="7172" max="7421" width="9.140625" style="82"/>
    <col min="7422" max="7422" width="7.28515625" style="82" customWidth="1"/>
    <col min="7423" max="7423" width="82.28515625" style="82" customWidth="1"/>
    <col min="7424" max="7425" width="11.28515625" style="82" customWidth="1"/>
    <col min="7426" max="7427" width="0" style="82" hidden="1" customWidth="1"/>
    <col min="7428" max="7677" width="9.140625" style="82"/>
    <col min="7678" max="7678" width="7.28515625" style="82" customWidth="1"/>
    <col min="7679" max="7679" width="82.28515625" style="82" customWidth="1"/>
    <col min="7680" max="7681" width="11.28515625" style="82" customWidth="1"/>
    <col min="7682" max="7683" width="0" style="82" hidden="1" customWidth="1"/>
    <col min="7684" max="7933" width="9.140625" style="82"/>
    <col min="7934" max="7934" width="7.28515625" style="82" customWidth="1"/>
    <col min="7935" max="7935" width="82.28515625" style="82" customWidth="1"/>
    <col min="7936" max="7937" width="11.28515625" style="82" customWidth="1"/>
    <col min="7938" max="7939" width="0" style="82" hidden="1" customWidth="1"/>
    <col min="7940" max="8189" width="9.140625" style="82"/>
    <col min="8190" max="8190" width="7.28515625" style="82" customWidth="1"/>
    <col min="8191" max="8191" width="82.28515625" style="82" customWidth="1"/>
    <col min="8192" max="8193" width="11.28515625" style="82" customWidth="1"/>
    <col min="8194" max="8195" width="0" style="82" hidden="1" customWidth="1"/>
    <col min="8196" max="8445" width="9.140625" style="82"/>
    <col min="8446" max="8446" width="7.28515625" style="82" customWidth="1"/>
    <col min="8447" max="8447" width="82.28515625" style="82" customWidth="1"/>
    <col min="8448" max="8449" width="11.28515625" style="82" customWidth="1"/>
    <col min="8450" max="8451" width="0" style="82" hidden="1" customWidth="1"/>
    <col min="8452" max="8701" width="9.140625" style="82"/>
    <col min="8702" max="8702" width="7.28515625" style="82" customWidth="1"/>
    <col min="8703" max="8703" width="82.28515625" style="82" customWidth="1"/>
    <col min="8704" max="8705" width="11.28515625" style="82" customWidth="1"/>
    <col min="8706" max="8707" width="0" style="82" hidden="1" customWidth="1"/>
    <col min="8708" max="8957" width="9.140625" style="82"/>
    <col min="8958" max="8958" width="7.28515625" style="82" customWidth="1"/>
    <col min="8959" max="8959" width="82.28515625" style="82" customWidth="1"/>
    <col min="8960" max="8961" width="11.28515625" style="82" customWidth="1"/>
    <col min="8962" max="8963" width="0" style="82" hidden="1" customWidth="1"/>
    <col min="8964" max="9213" width="9.140625" style="82"/>
    <col min="9214" max="9214" width="7.28515625" style="82" customWidth="1"/>
    <col min="9215" max="9215" width="82.28515625" style="82" customWidth="1"/>
    <col min="9216" max="9217" width="11.28515625" style="82" customWidth="1"/>
    <col min="9218" max="9219" width="0" style="82" hidden="1" customWidth="1"/>
    <col min="9220" max="9469" width="9.140625" style="82"/>
    <col min="9470" max="9470" width="7.28515625" style="82" customWidth="1"/>
    <col min="9471" max="9471" width="82.28515625" style="82" customWidth="1"/>
    <col min="9472" max="9473" width="11.28515625" style="82" customWidth="1"/>
    <col min="9474" max="9475" width="0" style="82" hidden="1" customWidth="1"/>
    <col min="9476" max="9725" width="9.140625" style="82"/>
    <col min="9726" max="9726" width="7.28515625" style="82" customWidth="1"/>
    <col min="9727" max="9727" width="82.28515625" style="82" customWidth="1"/>
    <col min="9728" max="9729" width="11.28515625" style="82" customWidth="1"/>
    <col min="9730" max="9731" width="0" style="82" hidden="1" customWidth="1"/>
    <col min="9732" max="9981" width="9.140625" style="82"/>
    <col min="9982" max="9982" width="7.28515625" style="82" customWidth="1"/>
    <col min="9983" max="9983" width="82.28515625" style="82" customWidth="1"/>
    <col min="9984" max="9985" width="11.28515625" style="82" customWidth="1"/>
    <col min="9986" max="9987" width="0" style="82" hidden="1" customWidth="1"/>
    <col min="9988" max="10237" width="9.140625" style="82"/>
    <col min="10238" max="10238" width="7.28515625" style="82" customWidth="1"/>
    <col min="10239" max="10239" width="82.28515625" style="82" customWidth="1"/>
    <col min="10240" max="10241" width="11.28515625" style="82" customWidth="1"/>
    <col min="10242" max="10243" width="0" style="82" hidden="1" customWidth="1"/>
    <col min="10244" max="10493" width="9.140625" style="82"/>
    <col min="10494" max="10494" width="7.28515625" style="82" customWidth="1"/>
    <col min="10495" max="10495" width="82.28515625" style="82" customWidth="1"/>
    <col min="10496" max="10497" width="11.28515625" style="82" customWidth="1"/>
    <col min="10498" max="10499" width="0" style="82" hidden="1" customWidth="1"/>
    <col min="10500" max="10749" width="9.140625" style="82"/>
    <col min="10750" max="10750" width="7.28515625" style="82" customWidth="1"/>
    <col min="10751" max="10751" width="82.28515625" style="82" customWidth="1"/>
    <col min="10752" max="10753" width="11.28515625" style="82" customWidth="1"/>
    <col min="10754" max="10755" width="0" style="82" hidden="1" customWidth="1"/>
    <col min="10756" max="11005" width="9.140625" style="82"/>
    <col min="11006" max="11006" width="7.28515625" style="82" customWidth="1"/>
    <col min="11007" max="11007" width="82.28515625" style="82" customWidth="1"/>
    <col min="11008" max="11009" width="11.28515625" style="82" customWidth="1"/>
    <col min="11010" max="11011" width="0" style="82" hidden="1" customWidth="1"/>
    <col min="11012" max="11261" width="9.140625" style="82"/>
    <col min="11262" max="11262" width="7.28515625" style="82" customWidth="1"/>
    <col min="11263" max="11263" width="82.28515625" style="82" customWidth="1"/>
    <col min="11264" max="11265" width="11.28515625" style="82" customWidth="1"/>
    <col min="11266" max="11267" width="0" style="82" hidden="1" customWidth="1"/>
    <col min="11268" max="11517" width="9.140625" style="82"/>
    <col min="11518" max="11518" width="7.28515625" style="82" customWidth="1"/>
    <col min="11519" max="11519" width="82.28515625" style="82" customWidth="1"/>
    <col min="11520" max="11521" width="11.28515625" style="82" customWidth="1"/>
    <col min="11522" max="11523" width="0" style="82" hidden="1" customWidth="1"/>
    <col min="11524" max="11773" width="9.140625" style="82"/>
    <col min="11774" max="11774" width="7.28515625" style="82" customWidth="1"/>
    <col min="11775" max="11775" width="82.28515625" style="82" customWidth="1"/>
    <col min="11776" max="11777" width="11.28515625" style="82" customWidth="1"/>
    <col min="11778" max="11779" width="0" style="82" hidden="1" customWidth="1"/>
    <col min="11780" max="12029" width="9.140625" style="82"/>
    <col min="12030" max="12030" width="7.28515625" style="82" customWidth="1"/>
    <col min="12031" max="12031" width="82.28515625" style="82" customWidth="1"/>
    <col min="12032" max="12033" width="11.28515625" style="82" customWidth="1"/>
    <col min="12034" max="12035" width="0" style="82" hidden="1" customWidth="1"/>
    <col min="12036" max="12285" width="9.140625" style="82"/>
    <col min="12286" max="12286" width="7.28515625" style="82" customWidth="1"/>
    <col min="12287" max="12287" width="82.28515625" style="82" customWidth="1"/>
    <col min="12288" max="12289" width="11.28515625" style="82" customWidth="1"/>
    <col min="12290" max="12291" width="0" style="82" hidden="1" customWidth="1"/>
    <col min="12292" max="12541" width="9.140625" style="82"/>
    <col min="12542" max="12542" width="7.28515625" style="82" customWidth="1"/>
    <col min="12543" max="12543" width="82.28515625" style="82" customWidth="1"/>
    <col min="12544" max="12545" width="11.28515625" style="82" customWidth="1"/>
    <col min="12546" max="12547" width="0" style="82" hidden="1" customWidth="1"/>
    <col min="12548" max="12797" width="9.140625" style="82"/>
    <col min="12798" max="12798" width="7.28515625" style="82" customWidth="1"/>
    <col min="12799" max="12799" width="82.28515625" style="82" customWidth="1"/>
    <col min="12800" max="12801" width="11.28515625" style="82" customWidth="1"/>
    <col min="12802" max="12803" width="0" style="82" hidden="1" customWidth="1"/>
    <col min="12804" max="13053" width="9.140625" style="82"/>
    <col min="13054" max="13054" width="7.28515625" style="82" customWidth="1"/>
    <col min="13055" max="13055" width="82.28515625" style="82" customWidth="1"/>
    <col min="13056" max="13057" width="11.28515625" style="82" customWidth="1"/>
    <col min="13058" max="13059" width="0" style="82" hidden="1" customWidth="1"/>
    <col min="13060" max="13309" width="9.140625" style="82"/>
    <col min="13310" max="13310" width="7.28515625" style="82" customWidth="1"/>
    <col min="13311" max="13311" width="82.28515625" style="82" customWidth="1"/>
    <col min="13312" max="13313" width="11.28515625" style="82" customWidth="1"/>
    <col min="13314" max="13315" width="0" style="82" hidden="1" customWidth="1"/>
    <col min="13316" max="13565" width="9.140625" style="82"/>
    <col min="13566" max="13566" width="7.28515625" style="82" customWidth="1"/>
    <col min="13567" max="13567" width="82.28515625" style="82" customWidth="1"/>
    <col min="13568" max="13569" width="11.28515625" style="82" customWidth="1"/>
    <col min="13570" max="13571" width="0" style="82" hidden="1" customWidth="1"/>
    <col min="13572" max="13821" width="9.140625" style="82"/>
    <col min="13822" max="13822" width="7.28515625" style="82" customWidth="1"/>
    <col min="13823" max="13823" width="82.28515625" style="82" customWidth="1"/>
    <col min="13824" max="13825" width="11.28515625" style="82" customWidth="1"/>
    <col min="13826" max="13827" width="0" style="82" hidden="1" customWidth="1"/>
    <col min="13828" max="14077" width="9.140625" style="82"/>
    <col min="14078" max="14078" width="7.28515625" style="82" customWidth="1"/>
    <col min="14079" max="14079" width="82.28515625" style="82" customWidth="1"/>
    <col min="14080" max="14081" width="11.28515625" style="82" customWidth="1"/>
    <col min="14082" max="14083" width="0" style="82" hidden="1" customWidth="1"/>
    <col min="14084" max="14333" width="9.140625" style="82"/>
    <col min="14334" max="14334" width="7.28515625" style="82" customWidth="1"/>
    <col min="14335" max="14335" width="82.28515625" style="82" customWidth="1"/>
    <col min="14336" max="14337" width="11.28515625" style="82" customWidth="1"/>
    <col min="14338" max="14339" width="0" style="82" hidden="1" customWidth="1"/>
    <col min="14340" max="14589" width="9.140625" style="82"/>
    <col min="14590" max="14590" width="7.28515625" style="82" customWidth="1"/>
    <col min="14591" max="14591" width="82.28515625" style="82" customWidth="1"/>
    <col min="14592" max="14593" width="11.28515625" style="82" customWidth="1"/>
    <col min="14594" max="14595" width="0" style="82" hidden="1" customWidth="1"/>
    <col min="14596" max="14845" width="9.140625" style="82"/>
    <col min="14846" max="14846" width="7.28515625" style="82" customWidth="1"/>
    <col min="14847" max="14847" width="82.28515625" style="82" customWidth="1"/>
    <col min="14848" max="14849" width="11.28515625" style="82" customWidth="1"/>
    <col min="14850" max="14851" width="0" style="82" hidden="1" customWidth="1"/>
    <col min="14852" max="15101" width="9.140625" style="82"/>
    <col min="15102" max="15102" width="7.28515625" style="82" customWidth="1"/>
    <col min="15103" max="15103" width="82.28515625" style="82" customWidth="1"/>
    <col min="15104" max="15105" width="11.28515625" style="82" customWidth="1"/>
    <col min="15106" max="15107" width="0" style="82" hidden="1" customWidth="1"/>
    <col min="15108" max="15357" width="9.140625" style="82"/>
    <col min="15358" max="15358" width="7.28515625" style="82" customWidth="1"/>
    <col min="15359" max="15359" width="82.28515625" style="82" customWidth="1"/>
    <col min="15360" max="15361" width="11.28515625" style="82" customWidth="1"/>
    <col min="15362" max="15363" width="0" style="82" hidden="1" customWidth="1"/>
    <col min="15364" max="15613" width="9.140625" style="82"/>
    <col min="15614" max="15614" width="7.28515625" style="82" customWidth="1"/>
    <col min="15615" max="15615" width="82.28515625" style="82" customWidth="1"/>
    <col min="15616" max="15617" width="11.28515625" style="82" customWidth="1"/>
    <col min="15618" max="15619" width="0" style="82" hidden="1" customWidth="1"/>
    <col min="15620" max="15869" width="9.140625" style="82"/>
    <col min="15870" max="15870" width="7.28515625" style="82" customWidth="1"/>
    <col min="15871" max="15871" width="82.28515625" style="82" customWidth="1"/>
    <col min="15872" max="15873" width="11.28515625" style="82" customWidth="1"/>
    <col min="15874" max="15875" width="0" style="82" hidden="1" customWidth="1"/>
    <col min="15876" max="16125" width="9.140625" style="82"/>
    <col min="16126" max="16126" width="7.28515625" style="82" customWidth="1"/>
    <col min="16127" max="16127" width="82.28515625" style="82" customWidth="1"/>
    <col min="16128" max="16129" width="11.28515625" style="82" customWidth="1"/>
    <col min="16130" max="16131" width="0" style="82" hidden="1" customWidth="1"/>
    <col min="16132" max="16384" width="9.140625" style="82"/>
  </cols>
  <sheetData>
    <row r="1" spans="1:9" ht="46.5" customHeight="1">
      <c r="A1" s="814" t="s">
        <v>8</v>
      </c>
      <c r="B1" s="594" t="s">
        <v>328</v>
      </c>
      <c r="C1" s="584" t="s">
        <v>1233</v>
      </c>
      <c r="D1" s="584" t="s">
        <v>235</v>
      </c>
      <c r="E1" s="584" t="s">
        <v>1262</v>
      </c>
      <c r="F1" s="584" t="s">
        <v>235</v>
      </c>
      <c r="G1" s="584" t="s">
        <v>1262</v>
      </c>
      <c r="H1" s="584" t="s">
        <v>235</v>
      </c>
      <c r="I1" s="585" t="s">
        <v>236</v>
      </c>
    </row>
    <row r="2" spans="1:9" ht="15" customHeight="1">
      <c r="A2" s="815"/>
      <c r="B2" s="595" t="s">
        <v>10</v>
      </c>
      <c r="C2" s="586" t="s">
        <v>11</v>
      </c>
      <c r="D2" s="586" t="s">
        <v>12</v>
      </c>
      <c r="E2" s="586" t="s">
        <v>12</v>
      </c>
      <c r="F2" s="586" t="s">
        <v>237</v>
      </c>
      <c r="G2" s="586" t="s">
        <v>12</v>
      </c>
      <c r="H2" s="586" t="s">
        <v>237</v>
      </c>
      <c r="I2" s="587" t="s">
        <v>238</v>
      </c>
    </row>
    <row r="3" spans="1:9" ht="28.35" customHeight="1">
      <c r="A3" s="588" t="s">
        <v>2</v>
      </c>
      <c r="B3" s="596" t="s">
        <v>329</v>
      </c>
      <c r="C3" s="586"/>
      <c r="D3" s="597"/>
      <c r="E3" s="598">
        <f>SUM(C3:D3)</f>
        <v>0</v>
      </c>
      <c r="F3" s="597"/>
      <c r="G3" s="597"/>
      <c r="H3" s="597"/>
      <c r="I3" s="643"/>
    </row>
    <row r="4" spans="1:9" ht="19.5" hidden="1" customHeight="1">
      <c r="A4" s="588"/>
      <c r="B4" s="593" t="s">
        <v>330</v>
      </c>
      <c r="C4" s="598"/>
      <c r="D4" s="597"/>
      <c r="E4" s="598">
        <f t="shared" ref="E4:E42" si="0">SUM(C4:D4)</f>
        <v>0</v>
      </c>
      <c r="F4" s="597"/>
      <c r="G4" s="597"/>
      <c r="H4" s="597"/>
      <c r="I4" s="643"/>
    </row>
    <row r="5" spans="1:9" ht="19.5" hidden="1" customHeight="1">
      <c r="A5" s="588"/>
      <c r="B5" s="599"/>
      <c r="C5" s="600"/>
      <c r="D5" s="597"/>
      <c r="E5" s="598">
        <f t="shared" si="0"/>
        <v>0</v>
      </c>
      <c r="F5" s="597"/>
      <c r="G5" s="597"/>
      <c r="H5" s="597"/>
      <c r="I5" s="643"/>
    </row>
    <row r="6" spans="1:9" ht="19.5" hidden="1" customHeight="1">
      <c r="A6" s="588"/>
      <c r="B6" s="589" t="s">
        <v>331</v>
      </c>
      <c r="C6" s="600"/>
      <c r="D6" s="597"/>
      <c r="E6" s="598">
        <f t="shared" si="0"/>
        <v>0</v>
      </c>
      <c r="F6" s="597"/>
      <c r="G6" s="597"/>
      <c r="H6" s="597"/>
      <c r="I6" s="643"/>
    </row>
    <row r="7" spans="1:9" ht="19.5" customHeight="1">
      <c r="A7" s="588" t="s">
        <v>4</v>
      </c>
      <c r="B7" s="589" t="s">
        <v>332</v>
      </c>
      <c r="C7" s="598"/>
      <c r="D7" s="601">
        <f>SUM(D8)</f>
        <v>15000</v>
      </c>
      <c r="E7" s="611">
        <f t="shared" si="0"/>
        <v>15000</v>
      </c>
      <c r="F7" s="611"/>
      <c r="G7" s="611">
        <f t="shared" ref="G7" si="1">SUM(E7:F7)</f>
        <v>15000</v>
      </c>
      <c r="H7" s="611"/>
      <c r="I7" s="602">
        <f t="shared" ref="I7" si="2">SUM(G7:H7)</f>
        <v>15000</v>
      </c>
    </row>
    <row r="8" spans="1:9" ht="19.5" customHeight="1">
      <c r="A8" s="588" t="s">
        <v>50</v>
      </c>
      <c r="B8" s="591" t="s">
        <v>1263</v>
      </c>
      <c r="C8" s="598"/>
      <c r="D8" s="597">
        <v>15000</v>
      </c>
      <c r="E8" s="598">
        <f t="shared" si="0"/>
        <v>15000</v>
      </c>
      <c r="F8" s="597"/>
      <c r="G8" s="598">
        <f t="shared" ref="G8:G42" si="3">SUM(E8,F8)</f>
        <v>15000</v>
      </c>
      <c r="H8" s="597"/>
      <c r="I8" s="590">
        <f>SUM(G8,H8)</f>
        <v>15000</v>
      </c>
    </row>
    <row r="9" spans="1:9" ht="19.5" hidden="1" customHeight="1">
      <c r="A9" s="588"/>
      <c r="B9" s="589" t="s">
        <v>333</v>
      </c>
      <c r="C9" s="598"/>
      <c r="D9" s="597"/>
      <c r="E9" s="598">
        <f t="shared" si="0"/>
        <v>0</v>
      </c>
      <c r="F9" s="597"/>
      <c r="G9" s="598">
        <f t="shared" si="3"/>
        <v>0</v>
      </c>
      <c r="H9" s="597"/>
      <c r="I9" s="643"/>
    </row>
    <row r="10" spans="1:9" ht="19.5" hidden="1" customHeight="1">
      <c r="A10" s="588"/>
      <c r="B10" s="589" t="s">
        <v>334</v>
      </c>
      <c r="C10" s="598"/>
      <c r="D10" s="597"/>
      <c r="E10" s="598">
        <f t="shared" si="0"/>
        <v>0</v>
      </c>
      <c r="F10" s="597"/>
      <c r="G10" s="598">
        <f t="shared" si="3"/>
        <v>0</v>
      </c>
      <c r="H10" s="597"/>
      <c r="I10" s="643"/>
    </row>
    <row r="11" spans="1:9" ht="28.35" customHeight="1">
      <c r="A11" s="588"/>
      <c r="B11" s="589" t="s">
        <v>335</v>
      </c>
      <c r="C11" s="611"/>
      <c r="D11" s="601"/>
      <c r="E11" s="611">
        <f t="shared" si="0"/>
        <v>0</v>
      </c>
      <c r="F11" s="601">
        <v>241</v>
      </c>
      <c r="G11" s="611">
        <f t="shared" si="3"/>
        <v>241</v>
      </c>
      <c r="H11" s="611">
        <f>SUM(H12:H13)</f>
        <v>13943</v>
      </c>
      <c r="I11" s="602">
        <f t="shared" ref="I11:I13" si="4">SUM(G11,H11)</f>
        <v>14184</v>
      </c>
    </row>
    <row r="12" spans="1:9" ht="28.35" customHeight="1">
      <c r="A12" s="588"/>
      <c r="B12" s="603" t="s">
        <v>1264</v>
      </c>
      <c r="C12" s="598"/>
      <c r="D12" s="597"/>
      <c r="E12" s="598"/>
      <c r="F12" s="597"/>
      <c r="G12" s="598"/>
      <c r="H12" s="598">
        <v>13943</v>
      </c>
      <c r="I12" s="590">
        <f t="shared" si="4"/>
        <v>13943</v>
      </c>
    </row>
    <row r="13" spans="1:9" ht="28.35" customHeight="1">
      <c r="A13" s="588"/>
      <c r="B13" s="591" t="s">
        <v>1270</v>
      </c>
      <c r="C13" s="600"/>
      <c r="D13" s="597"/>
      <c r="E13" s="598">
        <f t="shared" si="0"/>
        <v>0</v>
      </c>
      <c r="F13" s="597">
        <v>241</v>
      </c>
      <c r="G13" s="598">
        <f t="shared" si="3"/>
        <v>241</v>
      </c>
      <c r="H13" s="597"/>
      <c r="I13" s="590">
        <f t="shared" si="4"/>
        <v>241</v>
      </c>
    </row>
    <row r="14" spans="1:9" ht="28.35" hidden="1" customHeight="1">
      <c r="A14" s="588"/>
      <c r="B14" s="591"/>
      <c r="C14" s="600"/>
      <c r="D14" s="597"/>
      <c r="E14" s="598">
        <f t="shared" si="0"/>
        <v>0</v>
      </c>
      <c r="F14" s="597"/>
      <c r="G14" s="598">
        <f t="shared" si="3"/>
        <v>0</v>
      </c>
      <c r="H14" s="597"/>
      <c r="I14" s="643"/>
    </row>
    <row r="15" spans="1:9" ht="28.35" hidden="1" customHeight="1">
      <c r="A15" s="588"/>
      <c r="B15" s="591"/>
      <c r="C15" s="600"/>
      <c r="D15" s="597"/>
      <c r="E15" s="598">
        <f t="shared" si="0"/>
        <v>0</v>
      </c>
      <c r="F15" s="597"/>
      <c r="G15" s="598">
        <f t="shared" si="3"/>
        <v>0</v>
      </c>
      <c r="H15" s="597"/>
      <c r="I15" s="643"/>
    </row>
    <row r="16" spans="1:9" ht="28.35" hidden="1" customHeight="1">
      <c r="A16" s="588"/>
      <c r="B16" s="591"/>
      <c r="C16" s="600"/>
      <c r="D16" s="597"/>
      <c r="E16" s="598">
        <f t="shared" si="0"/>
        <v>0</v>
      </c>
      <c r="F16" s="597"/>
      <c r="G16" s="598">
        <f t="shared" si="3"/>
        <v>0</v>
      </c>
      <c r="H16" s="597"/>
      <c r="I16" s="643"/>
    </row>
    <row r="17" spans="1:9" ht="28.35" hidden="1" customHeight="1">
      <c r="A17" s="588"/>
      <c r="B17" s="591"/>
      <c r="C17" s="600"/>
      <c r="D17" s="597"/>
      <c r="E17" s="598">
        <f t="shared" si="0"/>
        <v>0</v>
      </c>
      <c r="F17" s="597"/>
      <c r="G17" s="598">
        <f t="shared" si="3"/>
        <v>0</v>
      </c>
      <c r="H17" s="597"/>
      <c r="I17" s="643"/>
    </row>
    <row r="18" spans="1:9" ht="19.5" hidden="1" customHeight="1">
      <c r="A18" s="588"/>
      <c r="B18" s="591"/>
      <c r="C18" s="600"/>
      <c r="D18" s="597"/>
      <c r="E18" s="598">
        <f t="shared" si="0"/>
        <v>0</v>
      </c>
      <c r="F18" s="597"/>
      <c r="G18" s="598">
        <f t="shared" si="3"/>
        <v>0</v>
      </c>
      <c r="H18" s="597"/>
      <c r="I18" s="643"/>
    </row>
    <row r="19" spans="1:9" ht="19.5" hidden="1" customHeight="1">
      <c r="A19" s="588"/>
      <c r="B19" s="593" t="s">
        <v>336</v>
      </c>
      <c r="C19" s="600"/>
      <c r="D19" s="597"/>
      <c r="E19" s="598">
        <f t="shared" si="0"/>
        <v>0</v>
      </c>
      <c r="F19" s="597"/>
      <c r="G19" s="598">
        <f t="shared" si="3"/>
        <v>0</v>
      </c>
      <c r="H19" s="597"/>
      <c r="I19" s="643"/>
    </row>
    <row r="20" spans="1:9" ht="19.5" hidden="1" customHeight="1">
      <c r="A20" s="588"/>
      <c r="B20" s="603"/>
      <c r="C20" s="600"/>
      <c r="D20" s="597"/>
      <c r="E20" s="598">
        <f t="shared" si="0"/>
        <v>0</v>
      </c>
      <c r="F20" s="597"/>
      <c r="G20" s="598">
        <f t="shared" si="3"/>
        <v>0</v>
      </c>
      <c r="H20" s="597"/>
      <c r="I20" s="643"/>
    </row>
    <row r="21" spans="1:9" ht="19.5" customHeight="1">
      <c r="A21" s="588" t="s">
        <v>13</v>
      </c>
      <c r="B21" s="593" t="s">
        <v>337</v>
      </c>
      <c r="C21" s="604">
        <f>SUM(C22)</f>
        <v>89057</v>
      </c>
      <c r="D21" s="604">
        <f>SUM(D22)</f>
        <v>0</v>
      </c>
      <c r="E21" s="604">
        <f>SUM(E22)</f>
        <v>89057</v>
      </c>
      <c r="F21" s="604">
        <f t="shared" ref="F21:I21" si="5">SUM(F22)</f>
        <v>0</v>
      </c>
      <c r="G21" s="604">
        <f t="shared" si="5"/>
        <v>89057</v>
      </c>
      <c r="H21" s="604">
        <f t="shared" si="5"/>
        <v>0</v>
      </c>
      <c r="I21" s="605">
        <f t="shared" si="5"/>
        <v>89057</v>
      </c>
    </row>
    <row r="22" spans="1:9" ht="19.5" customHeight="1">
      <c r="A22" s="588" t="s">
        <v>51</v>
      </c>
      <c r="B22" s="603" t="s">
        <v>1245</v>
      </c>
      <c r="C22" s="600">
        <v>89057</v>
      </c>
      <c r="D22" s="597"/>
      <c r="E22" s="598">
        <f t="shared" si="0"/>
        <v>89057</v>
      </c>
      <c r="F22" s="597"/>
      <c r="G22" s="598">
        <f t="shared" si="3"/>
        <v>89057</v>
      </c>
      <c r="H22" s="597"/>
      <c r="I22" s="590">
        <f>SUM(G22,H22)</f>
        <v>89057</v>
      </c>
    </row>
    <row r="23" spans="1:9" ht="19.5" hidden="1" customHeight="1">
      <c r="A23" s="588"/>
      <c r="B23" s="603"/>
      <c r="C23" s="600"/>
      <c r="D23" s="597"/>
      <c r="E23" s="598">
        <f t="shared" si="0"/>
        <v>0</v>
      </c>
      <c r="F23" s="597"/>
      <c r="G23" s="598">
        <f t="shared" si="3"/>
        <v>0</v>
      </c>
      <c r="H23" s="597"/>
      <c r="I23" s="643"/>
    </row>
    <row r="24" spans="1:9" ht="19.5" hidden="1" customHeight="1">
      <c r="A24" s="588"/>
      <c r="B24" s="603"/>
      <c r="C24" s="600"/>
      <c r="D24" s="597"/>
      <c r="E24" s="598">
        <f t="shared" si="0"/>
        <v>0</v>
      </c>
      <c r="F24" s="597"/>
      <c r="G24" s="598">
        <f t="shared" si="3"/>
        <v>0</v>
      </c>
      <c r="H24" s="597"/>
      <c r="I24" s="643"/>
    </row>
    <row r="25" spans="1:9" ht="19.5" hidden="1" customHeight="1">
      <c r="A25" s="588"/>
      <c r="B25" s="603"/>
      <c r="C25" s="600"/>
      <c r="D25" s="597"/>
      <c r="E25" s="598">
        <f t="shared" si="0"/>
        <v>0</v>
      </c>
      <c r="F25" s="597"/>
      <c r="G25" s="598">
        <f t="shared" si="3"/>
        <v>0</v>
      </c>
      <c r="H25" s="597"/>
      <c r="I25" s="643"/>
    </row>
    <row r="26" spans="1:9" ht="19.5" customHeight="1">
      <c r="A26" s="588" t="s">
        <v>14</v>
      </c>
      <c r="B26" s="593" t="s">
        <v>338</v>
      </c>
      <c r="C26" s="604">
        <f>SUM(C27)</f>
        <v>100</v>
      </c>
      <c r="D26" s="604">
        <f>SUM(D27)</f>
        <v>0</v>
      </c>
      <c r="E26" s="604">
        <f>SUM(E27)</f>
        <v>100</v>
      </c>
      <c r="F26" s="604">
        <f t="shared" ref="F26:I26" si="6">SUM(F27)</f>
        <v>0</v>
      </c>
      <c r="G26" s="604">
        <f t="shared" si="6"/>
        <v>100</v>
      </c>
      <c r="H26" s="604">
        <f t="shared" si="6"/>
        <v>0</v>
      </c>
      <c r="I26" s="605">
        <f t="shared" si="6"/>
        <v>100</v>
      </c>
    </row>
    <row r="27" spans="1:9" ht="19.5" customHeight="1">
      <c r="A27" s="588" t="s">
        <v>52</v>
      </c>
      <c r="B27" s="603" t="s">
        <v>1244</v>
      </c>
      <c r="C27" s="600">
        <v>100</v>
      </c>
      <c r="D27" s="597"/>
      <c r="E27" s="598">
        <f t="shared" si="0"/>
        <v>100</v>
      </c>
      <c r="F27" s="597"/>
      <c r="G27" s="598">
        <f t="shared" si="3"/>
        <v>100</v>
      </c>
      <c r="H27" s="597"/>
      <c r="I27" s="590">
        <f>SUM(G27,H27)</f>
        <v>100</v>
      </c>
    </row>
    <row r="28" spans="1:9" ht="19.5" hidden="1" customHeight="1">
      <c r="A28" s="588"/>
      <c r="B28" s="593" t="s">
        <v>339</v>
      </c>
      <c r="C28" s="600"/>
      <c r="D28" s="597"/>
      <c r="E28" s="598">
        <f t="shared" si="0"/>
        <v>0</v>
      </c>
      <c r="F28" s="597"/>
      <c r="G28" s="598">
        <f t="shared" si="3"/>
        <v>0</v>
      </c>
      <c r="H28" s="597"/>
      <c r="I28" s="643"/>
    </row>
    <row r="29" spans="1:9" ht="19.5" hidden="1" customHeight="1">
      <c r="A29" s="588"/>
      <c r="B29" s="603"/>
      <c r="C29" s="600"/>
      <c r="D29" s="597"/>
      <c r="E29" s="598">
        <f t="shared" si="0"/>
        <v>0</v>
      </c>
      <c r="F29" s="597"/>
      <c r="G29" s="598">
        <f t="shared" si="3"/>
        <v>0</v>
      </c>
      <c r="H29" s="597"/>
      <c r="I29" s="643"/>
    </row>
    <row r="30" spans="1:9" ht="19.5" customHeight="1">
      <c r="A30" s="588" t="s">
        <v>15</v>
      </c>
      <c r="B30" s="596" t="s">
        <v>340</v>
      </c>
      <c r="C30" s="606">
        <f>SUM(C7,C21,C26)</f>
        <v>89157</v>
      </c>
      <c r="D30" s="606">
        <f>SUM(D7,D21,D26)</f>
        <v>15000</v>
      </c>
      <c r="E30" s="606">
        <f>SUM(E7,E21,E26)</f>
        <v>104157</v>
      </c>
      <c r="F30" s="606">
        <f>SUM(F7,F11,F21,F26)</f>
        <v>241</v>
      </c>
      <c r="G30" s="606">
        <f>SUM(G7,G11,G21,G26)</f>
        <v>104398</v>
      </c>
      <c r="H30" s="606">
        <f t="shared" ref="H30:I30" si="7">SUM(H7,H11,H21,H26)</f>
        <v>13943</v>
      </c>
      <c r="I30" s="607">
        <f t="shared" si="7"/>
        <v>118341</v>
      </c>
    </row>
    <row r="31" spans="1:9" ht="28.35" customHeight="1">
      <c r="A31" s="588" t="s">
        <v>53</v>
      </c>
      <c r="B31" s="592"/>
      <c r="C31" s="608"/>
      <c r="D31" s="597"/>
      <c r="E31" s="598">
        <f t="shared" si="0"/>
        <v>0</v>
      </c>
      <c r="F31" s="597"/>
      <c r="G31" s="598">
        <f t="shared" si="3"/>
        <v>0</v>
      </c>
      <c r="H31" s="597"/>
      <c r="I31" s="643"/>
    </row>
    <row r="32" spans="1:9" ht="28.35" customHeight="1">
      <c r="A32" s="588" t="s">
        <v>16</v>
      </c>
      <c r="B32" s="609" t="s">
        <v>341</v>
      </c>
      <c r="C32" s="610"/>
      <c r="D32" s="597"/>
      <c r="E32" s="598">
        <f t="shared" si="0"/>
        <v>0</v>
      </c>
      <c r="F32" s="597"/>
      <c r="G32" s="598">
        <f t="shared" si="3"/>
        <v>0</v>
      </c>
      <c r="H32" s="597"/>
      <c r="I32" s="643"/>
    </row>
    <row r="33" spans="1:9" ht="26.25" hidden="1" customHeight="1">
      <c r="A33" s="588"/>
      <c r="B33" s="593" t="s">
        <v>330</v>
      </c>
      <c r="C33" s="598"/>
      <c r="D33" s="597"/>
      <c r="E33" s="598">
        <f t="shared" si="0"/>
        <v>0</v>
      </c>
      <c r="F33" s="597"/>
      <c r="G33" s="598">
        <f t="shared" si="3"/>
        <v>0</v>
      </c>
      <c r="H33" s="597"/>
      <c r="I33" s="643"/>
    </row>
    <row r="34" spans="1:9" ht="19.5" hidden="1" customHeight="1">
      <c r="A34" s="588"/>
      <c r="B34" s="589" t="s">
        <v>331</v>
      </c>
      <c r="C34" s="600"/>
      <c r="D34" s="597"/>
      <c r="E34" s="598">
        <f t="shared" si="0"/>
        <v>0</v>
      </c>
      <c r="F34" s="597"/>
      <c r="G34" s="598">
        <f t="shared" si="3"/>
        <v>0</v>
      </c>
      <c r="H34" s="597"/>
      <c r="I34" s="643"/>
    </row>
    <row r="35" spans="1:9" ht="19.5" customHeight="1">
      <c r="A35" s="588" t="s">
        <v>17</v>
      </c>
      <c r="B35" s="589" t="s">
        <v>335</v>
      </c>
      <c r="C35" s="611">
        <f>SUM(C36)</f>
        <v>0</v>
      </c>
      <c r="D35" s="611">
        <f>SUM(D36)</f>
        <v>13153</v>
      </c>
      <c r="E35" s="611">
        <f>SUM(E36)</f>
        <v>13153</v>
      </c>
      <c r="F35" s="611">
        <f t="shared" ref="F35:I35" si="8">SUM(F36)</f>
        <v>-1</v>
      </c>
      <c r="G35" s="611">
        <f t="shared" si="8"/>
        <v>13152</v>
      </c>
      <c r="H35" s="611">
        <f t="shared" si="8"/>
        <v>-13152</v>
      </c>
      <c r="I35" s="602">
        <f t="shared" si="8"/>
        <v>0</v>
      </c>
    </row>
    <row r="36" spans="1:9" ht="19.5" customHeight="1">
      <c r="A36" s="588" t="s">
        <v>19</v>
      </c>
      <c r="B36" s="603" t="s">
        <v>1264</v>
      </c>
      <c r="C36" s="598"/>
      <c r="D36" s="597">
        <v>13153</v>
      </c>
      <c r="E36" s="598">
        <f t="shared" si="0"/>
        <v>13153</v>
      </c>
      <c r="F36" s="597">
        <v>-1</v>
      </c>
      <c r="G36" s="598">
        <f t="shared" si="3"/>
        <v>13152</v>
      </c>
      <c r="H36" s="598">
        <v>-13152</v>
      </c>
      <c r="I36" s="590">
        <f>SUM(G36,H36)</f>
        <v>0</v>
      </c>
    </row>
    <row r="37" spans="1:9" ht="19.5" customHeight="1">
      <c r="A37" s="588" t="s">
        <v>20</v>
      </c>
      <c r="B37" s="593" t="s">
        <v>336</v>
      </c>
      <c r="C37" s="611">
        <f>SUM(C38)</f>
        <v>0</v>
      </c>
      <c r="D37" s="611">
        <f>SUM(D38)</f>
        <v>42609</v>
      </c>
      <c r="E37" s="611">
        <f>SUM(E38)</f>
        <v>42609</v>
      </c>
      <c r="F37" s="611">
        <f t="shared" ref="F37:I37" si="9">SUM(F38)</f>
        <v>0</v>
      </c>
      <c r="G37" s="611">
        <f t="shared" si="9"/>
        <v>42609</v>
      </c>
      <c r="H37" s="611">
        <f t="shared" si="9"/>
        <v>0</v>
      </c>
      <c r="I37" s="602">
        <f t="shared" si="9"/>
        <v>42609</v>
      </c>
    </row>
    <row r="38" spans="1:9" ht="19.5" customHeight="1">
      <c r="A38" s="588" t="s">
        <v>21</v>
      </c>
      <c r="B38" s="603" t="s">
        <v>1243</v>
      </c>
      <c r="C38" s="598"/>
      <c r="D38" s="597">
        <v>42609</v>
      </c>
      <c r="E38" s="598">
        <f t="shared" si="0"/>
        <v>42609</v>
      </c>
      <c r="F38" s="597"/>
      <c r="G38" s="598">
        <f t="shared" si="3"/>
        <v>42609</v>
      </c>
      <c r="H38" s="597"/>
      <c r="I38" s="590">
        <f>SUM(G38,H38)</f>
        <v>42609</v>
      </c>
    </row>
    <row r="39" spans="1:9" ht="28.35" hidden="1" customHeight="1">
      <c r="A39" s="588"/>
      <c r="B39" s="593" t="s">
        <v>337</v>
      </c>
      <c r="C39" s="598"/>
      <c r="D39" s="597"/>
      <c r="E39" s="598">
        <f t="shared" si="0"/>
        <v>0</v>
      </c>
      <c r="F39" s="597"/>
      <c r="G39" s="598">
        <f t="shared" si="3"/>
        <v>0</v>
      </c>
      <c r="H39" s="597"/>
      <c r="I39" s="643"/>
    </row>
    <row r="40" spans="1:9" ht="28.35" hidden="1" customHeight="1">
      <c r="A40" s="588"/>
      <c r="B40" s="592"/>
      <c r="C40" s="608"/>
      <c r="D40" s="597"/>
      <c r="E40" s="598">
        <f t="shared" si="0"/>
        <v>0</v>
      </c>
      <c r="F40" s="597"/>
      <c r="G40" s="598">
        <f t="shared" si="3"/>
        <v>0</v>
      </c>
      <c r="H40" s="597"/>
      <c r="I40" s="643"/>
    </row>
    <row r="41" spans="1:9" ht="19.5" customHeight="1">
      <c r="A41" s="588" t="s">
        <v>22</v>
      </c>
      <c r="B41" s="593" t="s">
        <v>339</v>
      </c>
      <c r="C41" s="611">
        <f>SUM(C42)</f>
        <v>42609</v>
      </c>
      <c r="D41" s="611">
        <f>SUM(D42)</f>
        <v>-42609</v>
      </c>
      <c r="E41" s="611">
        <f>SUM(E42)</f>
        <v>0</v>
      </c>
      <c r="F41" s="611">
        <f t="shared" ref="F41:I41" si="10">SUM(F42)</f>
        <v>0</v>
      </c>
      <c r="G41" s="611">
        <f t="shared" si="10"/>
        <v>0</v>
      </c>
      <c r="H41" s="611">
        <f t="shared" si="10"/>
        <v>-1</v>
      </c>
      <c r="I41" s="602">
        <f t="shared" si="10"/>
        <v>-1</v>
      </c>
    </row>
    <row r="42" spans="1:9" ht="19.5" customHeight="1">
      <c r="A42" s="588" t="s">
        <v>23</v>
      </c>
      <c r="B42" s="603" t="s">
        <v>1243</v>
      </c>
      <c r="C42" s="598">
        <v>42609</v>
      </c>
      <c r="D42" s="597">
        <v>-42609</v>
      </c>
      <c r="E42" s="598">
        <f t="shared" si="0"/>
        <v>0</v>
      </c>
      <c r="F42" s="597"/>
      <c r="G42" s="598">
        <f t="shared" si="3"/>
        <v>0</v>
      </c>
      <c r="H42" s="597">
        <v>-1</v>
      </c>
      <c r="I42" s="590">
        <f>SUM(G42,H42)</f>
        <v>-1</v>
      </c>
    </row>
    <row r="43" spans="1:9" ht="28.35" customHeight="1" thickBot="1">
      <c r="A43" s="612" t="s">
        <v>24</v>
      </c>
      <c r="B43" s="613" t="s">
        <v>342</v>
      </c>
      <c r="C43" s="614">
        <f>SUM(C35,C37,C41)</f>
        <v>42609</v>
      </c>
      <c r="D43" s="614">
        <f>SUM(D35,D37,D41)</f>
        <v>13153</v>
      </c>
      <c r="E43" s="644">
        <f>SUM(E41,E35,E37)</f>
        <v>55762</v>
      </c>
      <c r="F43" s="644">
        <f t="shared" ref="F43:I43" si="11">SUM(F41,F35,F37)</f>
        <v>-1</v>
      </c>
      <c r="G43" s="644">
        <f t="shared" si="11"/>
        <v>55761</v>
      </c>
      <c r="H43" s="644">
        <f t="shared" si="11"/>
        <v>-13153</v>
      </c>
      <c r="I43" s="615">
        <f t="shared" si="11"/>
        <v>42608</v>
      </c>
    </row>
    <row r="44" spans="1:9" ht="19.5" hidden="1" customHeight="1">
      <c r="A44" s="281" t="s">
        <v>24</v>
      </c>
      <c r="B44" s="282"/>
      <c r="C44" s="283"/>
    </row>
    <row r="45" spans="1:9" ht="19.5" hidden="1" customHeight="1">
      <c r="A45" s="83" t="s">
        <v>23</v>
      </c>
      <c r="B45" s="88" t="s">
        <v>343</v>
      </c>
      <c r="C45" s="85"/>
    </row>
    <row r="46" spans="1:9" ht="19.5" hidden="1" customHeight="1">
      <c r="A46" s="83" t="s">
        <v>24</v>
      </c>
      <c r="B46" s="89" t="s">
        <v>344</v>
      </c>
      <c r="C46" s="85"/>
    </row>
    <row r="47" spans="1:9" ht="19.5" hidden="1" customHeight="1">
      <c r="A47" s="83" t="s">
        <v>25</v>
      </c>
      <c r="B47" s="84" t="s">
        <v>345</v>
      </c>
      <c r="C47" s="90"/>
    </row>
    <row r="48" spans="1:9" ht="19.5" hidden="1" customHeight="1">
      <c r="A48" s="83" t="s">
        <v>27</v>
      </c>
      <c r="B48" s="84"/>
      <c r="C48" s="85"/>
    </row>
    <row r="49" spans="1:3" ht="19.5" hidden="1" customHeight="1">
      <c r="A49" s="83" t="s">
        <v>25</v>
      </c>
      <c r="B49" s="91" t="s">
        <v>346</v>
      </c>
      <c r="C49" s="85"/>
    </row>
    <row r="50" spans="1:3" ht="19.5" hidden="1" customHeight="1">
      <c r="A50" s="83" t="s">
        <v>54</v>
      </c>
      <c r="B50" s="89" t="s">
        <v>344</v>
      </c>
      <c r="C50" s="85"/>
    </row>
    <row r="51" spans="1:3" ht="19.5" hidden="1" customHeight="1">
      <c r="A51" s="83" t="s">
        <v>55</v>
      </c>
      <c r="B51" s="89" t="s">
        <v>347</v>
      </c>
      <c r="C51" s="85"/>
    </row>
    <row r="52" spans="1:3" ht="19.5" hidden="1" customHeight="1">
      <c r="A52" s="83" t="s">
        <v>27</v>
      </c>
      <c r="B52" s="92" t="s">
        <v>348</v>
      </c>
      <c r="C52" s="87">
        <f>SUM(C51:C51)</f>
        <v>0</v>
      </c>
    </row>
    <row r="53" spans="1:3" ht="19.5" hidden="1" customHeight="1">
      <c r="A53" s="83" t="s">
        <v>28</v>
      </c>
      <c r="B53" s="84"/>
      <c r="C53" s="85"/>
    </row>
    <row r="54" spans="1:3" ht="19.5" hidden="1" customHeight="1">
      <c r="A54" s="83" t="s">
        <v>54</v>
      </c>
      <c r="B54" s="88" t="s">
        <v>349</v>
      </c>
      <c r="C54" s="85"/>
    </row>
    <row r="55" spans="1:3" ht="19.5" hidden="1" customHeight="1">
      <c r="A55" s="83" t="s">
        <v>55</v>
      </c>
      <c r="B55" s="89" t="s">
        <v>344</v>
      </c>
      <c r="C55" s="85"/>
    </row>
    <row r="56" spans="1:3" ht="19.5" hidden="1" customHeight="1">
      <c r="A56" s="83" t="s">
        <v>29</v>
      </c>
      <c r="B56" s="86" t="s">
        <v>350</v>
      </c>
      <c r="C56" s="85"/>
    </row>
    <row r="57" spans="1:3" ht="19.5" hidden="1" customHeight="1">
      <c r="A57" s="83" t="s">
        <v>30</v>
      </c>
      <c r="B57" s="84" t="s">
        <v>351</v>
      </c>
      <c r="C57" s="87">
        <f>SUM(C56:C56)</f>
        <v>0</v>
      </c>
    </row>
    <row r="58" spans="1:3" ht="19.5" hidden="1" customHeight="1">
      <c r="A58" s="83" t="s">
        <v>31</v>
      </c>
      <c r="B58" s="84"/>
      <c r="C58" s="87"/>
    </row>
    <row r="59" spans="1:3" s="93" customFormat="1" ht="19.5" hidden="1" customHeight="1">
      <c r="A59" s="83" t="s">
        <v>32</v>
      </c>
      <c r="B59" s="88" t="s">
        <v>352</v>
      </c>
      <c r="C59" s="85"/>
    </row>
    <row r="60" spans="1:3" ht="19.5" hidden="1" customHeight="1" thickBot="1">
      <c r="A60" s="94" t="s">
        <v>33</v>
      </c>
      <c r="B60" s="95" t="s">
        <v>353</v>
      </c>
      <c r="C60" s="96"/>
    </row>
  </sheetData>
  <mergeCells count="1">
    <mergeCell ref="A1:A2"/>
  </mergeCells>
  <printOptions horizontalCentered="1"/>
  <pageMargins left="0.7" right="0.7" top="0.75" bottom="0.75" header="0.3" footer="0.3"/>
  <pageSetup paperSize="9" scale="67" orientation="portrait" r:id="rId1"/>
  <headerFooter alignWithMargins="0">
    <oddHeader xml:space="preserve">&amp;C&amp;"Times New Roman CE,Félkövér"&amp;12
Halimba község Önkormányzatának 2018. évi felhalmozási előirányzatai(eFt)&amp;R&amp;12 &amp;"Times New Roman,Félkövér"&amp;10 6. melléklet a 9/2018. (XII.5.)önkormányzati rendelethez </oddHeader>
    <oddFooter>&amp;C&amp;"Times New Roman CE,Normál"&amp;10&amp;P&amp;R&amp;"Times New Roman,Normál"&amp;10&amp;F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showZeros="0" view="pageBreakPreview" zoomScale="60" zoomScaleNormal="100" workbookViewId="0">
      <selection activeCell="B7" sqref="B7"/>
    </sheetView>
  </sheetViews>
  <sheetFormatPr defaultColWidth="5.28515625" defaultRowHeight="15"/>
  <cols>
    <col min="1" max="1" width="6.7109375" style="99" customWidth="1"/>
    <col min="2" max="2" width="73.7109375" style="100" customWidth="1"/>
    <col min="3" max="3" width="13" style="99" customWidth="1"/>
    <col min="4" max="4" width="12.28515625" style="99" hidden="1" customWidth="1"/>
    <col min="5" max="5" width="13.28515625" style="99" hidden="1" customWidth="1"/>
    <col min="6" max="6" width="13.5703125" style="99" hidden="1" customWidth="1"/>
    <col min="7" max="7" width="12.5703125" style="99" customWidth="1"/>
    <col min="8" max="8" width="13.42578125" style="99" customWidth="1"/>
    <col min="9" max="9" width="12.42578125" style="99" customWidth="1"/>
    <col min="10" max="253" width="5.28515625" style="99"/>
    <col min="254" max="254" width="6.7109375" style="99" customWidth="1"/>
    <col min="255" max="255" width="86.85546875" style="99" customWidth="1"/>
    <col min="256" max="257" width="11.42578125" style="99" customWidth="1"/>
    <col min="258" max="259" width="0" style="99" hidden="1" customWidth="1"/>
    <col min="260" max="509" width="5.28515625" style="99"/>
    <col min="510" max="510" width="6.7109375" style="99" customWidth="1"/>
    <col min="511" max="511" width="86.85546875" style="99" customWidth="1"/>
    <col min="512" max="513" width="11.42578125" style="99" customWidth="1"/>
    <col min="514" max="515" width="0" style="99" hidden="1" customWidth="1"/>
    <col min="516" max="765" width="5.28515625" style="99"/>
    <col min="766" max="766" width="6.7109375" style="99" customWidth="1"/>
    <col min="767" max="767" width="86.85546875" style="99" customWidth="1"/>
    <col min="768" max="769" width="11.42578125" style="99" customWidth="1"/>
    <col min="770" max="771" width="0" style="99" hidden="1" customWidth="1"/>
    <col min="772" max="1021" width="5.28515625" style="99"/>
    <col min="1022" max="1022" width="6.7109375" style="99" customWidth="1"/>
    <col min="1023" max="1023" width="86.85546875" style="99" customWidth="1"/>
    <col min="1024" max="1025" width="11.42578125" style="99" customWidth="1"/>
    <col min="1026" max="1027" width="0" style="99" hidden="1" customWidth="1"/>
    <col min="1028" max="1277" width="5.28515625" style="99"/>
    <col min="1278" max="1278" width="6.7109375" style="99" customWidth="1"/>
    <col min="1279" max="1279" width="86.85546875" style="99" customWidth="1"/>
    <col min="1280" max="1281" width="11.42578125" style="99" customWidth="1"/>
    <col min="1282" max="1283" width="0" style="99" hidden="1" customWidth="1"/>
    <col min="1284" max="1533" width="5.28515625" style="99"/>
    <col min="1534" max="1534" width="6.7109375" style="99" customWidth="1"/>
    <col min="1535" max="1535" width="86.85546875" style="99" customWidth="1"/>
    <col min="1536" max="1537" width="11.42578125" style="99" customWidth="1"/>
    <col min="1538" max="1539" width="0" style="99" hidden="1" customWidth="1"/>
    <col min="1540" max="1789" width="5.28515625" style="99"/>
    <col min="1790" max="1790" width="6.7109375" style="99" customWidth="1"/>
    <col min="1791" max="1791" width="86.85546875" style="99" customWidth="1"/>
    <col min="1792" max="1793" width="11.42578125" style="99" customWidth="1"/>
    <col min="1794" max="1795" width="0" style="99" hidden="1" customWidth="1"/>
    <col min="1796" max="2045" width="5.28515625" style="99"/>
    <col min="2046" max="2046" width="6.7109375" style="99" customWidth="1"/>
    <col min="2047" max="2047" width="86.85546875" style="99" customWidth="1"/>
    <col min="2048" max="2049" width="11.42578125" style="99" customWidth="1"/>
    <col min="2050" max="2051" width="0" style="99" hidden="1" customWidth="1"/>
    <col min="2052" max="2301" width="5.28515625" style="99"/>
    <col min="2302" max="2302" width="6.7109375" style="99" customWidth="1"/>
    <col min="2303" max="2303" width="86.85546875" style="99" customWidth="1"/>
    <col min="2304" max="2305" width="11.42578125" style="99" customWidth="1"/>
    <col min="2306" max="2307" width="0" style="99" hidden="1" customWidth="1"/>
    <col min="2308" max="2557" width="5.28515625" style="99"/>
    <col min="2558" max="2558" width="6.7109375" style="99" customWidth="1"/>
    <col min="2559" max="2559" width="86.85546875" style="99" customWidth="1"/>
    <col min="2560" max="2561" width="11.42578125" style="99" customWidth="1"/>
    <col min="2562" max="2563" width="0" style="99" hidden="1" customWidth="1"/>
    <col min="2564" max="2813" width="5.28515625" style="99"/>
    <col min="2814" max="2814" width="6.7109375" style="99" customWidth="1"/>
    <col min="2815" max="2815" width="86.85546875" style="99" customWidth="1"/>
    <col min="2816" max="2817" width="11.42578125" style="99" customWidth="1"/>
    <col min="2818" max="2819" width="0" style="99" hidden="1" customWidth="1"/>
    <col min="2820" max="3069" width="5.28515625" style="99"/>
    <col min="3070" max="3070" width="6.7109375" style="99" customWidth="1"/>
    <col min="3071" max="3071" width="86.85546875" style="99" customWidth="1"/>
    <col min="3072" max="3073" width="11.42578125" style="99" customWidth="1"/>
    <col min="3074" max="3075" width="0" style="99" hidden="1" customWidth="1"/>
    <col min="3076" max="3325" width="5.28515625" style="99"/>
    <col min="3326" max="3326" width="6.7109375" style="99" customWidth="1"/>
    <col min="3327" max="3327" width="86.85546875" style="99" customWidth="1"/>
    <col min="3328" max="3329" width="11.42578125" style="99" customWidth="1"/>
    <col min="3330" max="3331" width="0" style="99" hidden="1" customWidth="1"/>
    <col min="3332" max="3581" width="5.28515625" style="99"/>
    <col min="3582" max="3582" width="6.7109375" style="99" customWidth="1"/>
    <col min="3583" max="3583" width="86.85546875" style="99" customWidth="1"/>
    <col min="3584" max="3585" width="11.42578125" style="99" customWidth="1"/>
    <col min="3586" max="3587" width="0" style="99" hidden="1" customWidth="1"/>
    <col min="3588" max="3837" width="5.28515625" style="99"/>
    <col min="3838" max="3838" width="6.7109375" style="99" customWidth="1"/>
    <col min="3839" max="3839" width="86.85546875" style="99" customWidth="1"/>
    <col min="3840" max="3841" width="11.42578125" style="99" customWidth="1"/>
    <col min="3842" max="3843" width="0" style="99" hidden="1" customWidth="1"/>
    <col min="3844" max="4093" width="5.28515625" style="99"/>
    <col min="4094" max="4094" width="6.7109375" style="99" customWidth="1"/>
    <col min="4095" max="4095" width="86.85546875" style="99" customWidth="1"/>
    <col min="4096" max="4097" width="11.42578125" style="99" customWidth="1"/>
    <col min="4098" max="4099" width="0" style="99" hidden="1" customWidth="1"/>
    <col min="4100" max="4349" width="5.28515625" style="99"/>
    <col min="4350" max="4350" width="6.7109375" style="99" customWidth="1"/>
    <col min="4351" max="4351" width="86.85546875" style="99" customWidth="1"/>
    <col min="4352" max="4353" width="11.42578125" style="99" customWidth="1"/>
    <col min="4354" max="4355" width="0" style="99" hidden="1" customWidth="1"/>
    <col min="4356" max="4605" width="5.28515625" style="99"/>
    <col min="4606" max="4606" width="6.7109375" style="99" customWidth="1"/>
    <col min="4607" max="4607" width="86.85546875" style="99" customWidth="1"/>
    <col min="4608" max="4609" width="11.42578125" style="99" customWidth="1"/>
    <col min="4610" max="4611" width="0" style="99" hidden="1" customWidth="1"/>
    <col min="4612" max="4861" width="5.28515625" style="99"/>
    <col min="4862" max="4862" width="6.7109375" style="99" customWidth="1"/>
    <col min="4863" max="4863" width="86.85546875" style="99" customWidth="1"/>
    <col min="4864" max="4865" width="11.42578125" style="99" customWidth="1"/>
    <col min="4866" max="4867" width="0" style="99" hidden="1" customWidth="1"/>
    <col min="4868" max="5117" width="5.28515625" style="99"/>
    <col min="5118" max="5118" width="6.7109375" style="99" customWidth="1"/>
    <col min="5119" max="5119" width="86.85546875" style="99" customWidth="1"/>
    <col min="5120" max="5121" width="11.42578125" style="99" customWidth="1"/>
    <col min="5122" max="5123" width="0" style="99" hidden="1" customWidth="1"/>
    <col min="5124" max="5373" width="5.28515625" style="99"/>
    <col min="5374" max="5374" width="6.7109375" style="99" customWidth="1"/>
    <col min="5375" max="5375" width="86.85546875" style="99" customWidth="1"/>
    <col min="5376" max="5377" width="11.42578125" style="99" customWidth="1"/>
    <col min="5378" max="5379" width="0" style="99" hidden="1" customWidth="1"/>
    <col min="5380" max="5629" width="5.28515625" style="99"/>
    <col min="5630" max="5630" width="6.7109375" style="99" customWidth="1"/>
    <col min="5631" max="5631" width="86.85546875" style="99" customWidth="1"/>
    <col min="5632" max="5633" width="11.42578125" style="99" customWidth="1"/>
    <col min="5634" max="5635" width="0" style="99" hidden="1" customWidth="1"/>
    <col min="5636" max="5885" width="5.28515625" style="99"/>
    <col min="5886" max="5886" width="6.7109375" style="99" customWidth="1"/>
    <col min="5887" max="5887" width="86.85546875" style="99" customWidth="1"/>
    <col min="5888" max="5889" width="11.42578125" style="99" customWidth="1"/>
    <col min="5890" max="5891" width="0" style="99" hidden="1" customWidth="1"/>
    <col min="5892" max="6141" width="5.28515625" style="99"/>
    <col min="6142" max="6142" width="6.7109375" style="99" customWidth="1"/>
    <col min="6143" max="6143" width="86.85546875" style="99" customWidth="1"/>
    <col min="6144" max="6145" width="11.42578125" style="99" customWidth="1"/>
    <col min="6146" max="6147" width="0" style="99" hidden="1" customWidth="1"/>
    <col min="6148" max="6397" width="5.28515625" style="99"/>
    <col min="6398" max="6398" width="6.7109375" style="99" customWidth="1"/>
    <col min="6399" max="6399" width="86.85546875" style="99" customWidth="1"/>
    <col min="6400" max="6401" width="11.42578125" style="99" customWidth="1"/>
    <col min="6402" max="6403" width="0" style="99" hidden="1" customWidth="1"/>
    <col min="6404" max="6653" width="5.28515625" style="99"/>
    <col min="6654" max="6654" width="6.7109375" style="99" customWidth="1"/>
    <col min="6655" max="6655" width="86.85546875" style="99" customWidth="1"/>
    <col min="6656" max="6657" width="11.42578125" style="99" customWidth="1"/>
    <col min="6658" max="6659" width="0" style="99" hidden="1" customWidth="1"/>
    <col min="6660" max="6909" width="5.28515625" style="99"/>
    <col min="6910" max="6910" width="6.7109375" style="99" customWidth="1"/>
    <col min="6911" max="6911" width="86.85546875" style="99" customWidth="1"/>
    <col min="6912" max="6913" width="11.42578125" style="99" customWidth="1"/>
    <col min="6914" max="6915" width="0" style="99" hidden="1" customWidth="1"/>
    <col min="6916" max="7165" width="5.28515625" style="99"/>
    <col min="7166" max="7166" width="6.7109375" style="99" customWidth="1"/>
    <col min="7167" max="7167" width="86.85546875" style="99" customWidth="1"/>
    <col min="7168" max="7169" width="11.42578125" style="99" customWidth="1"/>
    <col min="7170" max="7171" width="0" style="99" hidden="1" customWidth="1"/>
    <col min="7172" max="7421" width="5.28515625" style="99"/>
    <col min="7422" max="7422" width="6.7109375" style="99" customWidth="1"/>
    <col min="7423" max="7423" width="86.85546875" style="99" customWidth="1"/>
    <col min="7424" max="7425" width="11.42578125" style="99" customWidth="1"/>
    <col min="7426" max="7427" width="0" style="99" hidden="1" customWidth="1"/>
    <col min="7428" max="7677" width="5.28515625" style="99"/>
    <col min="7678" max="7678" width="6.7109375" style="99" customWidth="1"/>
    <col min="7679" max="7679" width="86.85546875" style="99" customWidth="1"/>
    <col min="7680" max="7681" width="11.42578125" style="99" customWidth="1"/>
    <col min="7682" max="7683" width="0" style="99" hidden="1" customWidth="1"/>
    <col min="7684" max="7933" width="5.28515625" style="99"/>
    <col min="7934" max="7934" width="6.7109375" style="99" customWidth="1"/>
    <col min="7935" max="7935" width="86.85546875" style="99" customWidth="1"/>
    <col min="7936" max="7937" width="11.42578125" style="99" customWidth="1"/>
    <col min="7938" max="7939" width="0" style="99" hidden="1" customWidth="1"/>
    <col min="7940" max="8189" width="5.28515625" style="99"/>
    <col min="8190" max="8190" width="6.7109375" style="99" customWidth="1"/>
    <col min="8191" max="8191" width="86.85546875" style="99" customWidth="1"/>
    <col min="8192" max="8193" width="11.42578125" style="99" customWidth="1"/>
    <col min="8194" max="8195" width="0" style="99" hidden="1" customWidth="1"/>
    <col min="8196" max="8445" width="5.28515625" style="99"/>
    <col min="8446" max="8446" width="6.7109375" style="99" customWidth="1"/>
    <col min="8447" max="8447" width="86.85546875" style="99" customWidth="1"/>
    <col min="8448" max="8449" width="11.42578125" style="99" customWidth="1"/>
    <col min="8450" max="8451" width="0" style="99" hidden="1" customWidth="1"/>
    <col min="8452" max="8701" width="5.28515625" style="99"/>
    <col min="8702" max="8702" width="6.7109375" style="99" customWidth="1"/>
    <col min="8703" max="8703" width="86.85546875" style="99" customWidth="1"/>
    <col min="8704" max="8705" width="11.42578125" style="99" customWidth="1"/>
    <col min="8706" max="8707" width="0" style="99" hidden="1" customWidth="1"/>
    <col min="8708" max="8957" width="5.28515625" style="99"/>
    <col min="8958" max="8958" width="6.7109375" style="99" customWidth="1"/>
    <col min="8959" max="8959" width="86.85546875" style="99" customWidth="1"/>
    <col min="8960" max="8961" width="11.42578125" style="99" customWidth="1"/>
    <col min="8962" max="8963" width="0" style="99" hidden="1" customWidth="1"/>
    <col min="8964" max="9213" width="5.28515625" style="99"/>
    <col min="9214" max="9214" width="6.7109375" style="99" customWidth="1"/>
    <col min="9215" max="9215" width="86.85546875" style="99" customWidth="1"/>
    <col min="9216" max="9217" width="11.42578125" style="99" customWidth="1"/>
    <col min="9218" max="9219" width="0" style="99" hidden="1" customWidth="1"/>
    <col min="9220" max="9469" width="5.28515625" style="99"/>
    <col min="9470" max="9470" width="6.7109375" style="99" customWidth="1"/>
    <col min="9471" max="9471" width="86.85546875" style="99" customWidth="1"/>
    <col min="9472" max="9473" width="11.42578125" style="99" customWidth="1"/>
    <col min="9474" max="9475" width="0" style="99" hidden="1" customWidth="1"/>
    <col min="9476" max="9725" width="5.28515625" style="99"/>
    <col min="9726" max="9726" width="6.7109375" style="99" customWidth="1"/>
    <col min="9727" max="9727" width="86.85546875" style="99" customWidth="1"/>
    <col min="9728" max="9729" width="11.42578125" style="99" customWidth="1"/>
    <col min="9730" max="9731" width="0" style="99" hidden="1" customWidth="1"/>
    <col min="9732" max="9981" width="5.28515625" style="99"/>
    <col min="9982" max="9982" width="6.7109375" style="99" customWidth="1"/>
    <col min="9983" max="9983" width="86.85546875" style="99" customWidth="1"/>
    <col min="9984" max="9985" width="11.42578125" style="99" customWidth="1"/>
    <col min="9986" max="9987" width="0" style="99" hidden="1" customWidth="1"/>
    <col min="9988" max="10237" width="5.28515625" style="99"/>
    <col min="10238" max="10238" width="6.7109375" style="99" customWidth="1"/>
    <col min="10239" max="10239" width="86.85546875" style="99" customWidth="1"/>
    <col min="10240" max="10241" width="11.42578125" style="99" customWidth="1"/>
    <col min="10242" max="10243" width="0" style="99" hidden="1" customWidth="1"/>
    <col min="10244" max="10493" width="5.28515625" style="99"/>
    <col min="10494" max="10494" width="6.7109375" style="99" customWidth="1"/>
    <col min="10495" max="10495" width="86.85546875" style="99" customWidth="1"/>
    <col min="10496" max="10497" width="11.42578125" style="99" customWidth="1"/>
    <col min="10498" max="10499" width="0" style="99" hidden="1" customWidth="1"/>
    <col min="10500" max="10749" width="5.28515625" style="99"/>
    <col min="10750" max="10750" width="6.7109375" style="99" customWidth="1"/>
    <col min="10751" max="10751" width="86.85546875" style="99" customWidth="1"/>
    <col min="10752" max="10753" width="11.42578125" style="99" customWidth="1"/>
    <col min="10754" max="10755" width="0" style="99" hidden="1" customWidth="1"/>
    <col min="10756" max="11005" width="5.28515625" style="99"/>
    <col min="11006" max="11006" width="6.7109375" style="99" customWidth="1"/>
    <col min="11007" max="11007" width="86.85546875" style="99" customWidth="1"/>
    <col min="11008" max="11009" width="11.42578125" style="99" customWidth="1"/>
    <col min="11010" max="11011" width="0" style="99" hidden="1" customWidth="1"/>
    <col min="11012" max="11261" width="5.28515625" style="99"/>
    <col min="11262" max="11262" width="6.7109375" style="99" customWidth="1"/>
    <col min="11263" max="11263" width="86.85546875" style="99" customWidth="1"/>
    <col min="11264" max="11265" width="11.42578125" style="99" customWidth="1"/>
    <col min="11266" max="11267" width="0" style="99" hidden="1" customWidth="1"/>
    <col min="11268" max="11517" width="5.28515625" style="99"/>
    <col min="11518" max="11518" width="6.7109375" style="99" customWidth="1"/>
    <col min="11519" max="11519" width="86.85546875" style="99" customWidth="1"/>
    <col min="11520" max="11521" width="11.42578125" style="99" customWidth="1"/>
    <col min="11522" max="11523" width="0" style="99" hidden="1" customWidth="1"/>
    <col min="11524" max="11773" width="5.28515625" style="99"/>
    <col min="11774" max="11774" width="6.7109375" style="99" customWidth="1"/>
    <col min="11775" max="11775" width="86.85546875" style="99" customWidth="1"/>
    <col min="11776" max="11777" width="11.42578125" style="99" customWidth="1"/>
    <col min="11778" max="11779" width="0" style="99" hidden="1" customWidth="1"/>
    <col min="11780" max="12029" width="5.28515625" style="99"/>
    <col min="12030" max="12030" width="6.7109375" style="99" customWidth="1"/>
    <col min="12031" max="12031" width="86.85546875" style="99" customWidth="1"/>
    <col min="12032" max="12033" width="11.42578125" style="99" customWidth="1"/>
    <col min="12034" max="12035" width="0" style="99" hidden="1" customWidth="1"/>
    <col min="12036" max="12285" width="5.28515625" style="99"/>
    <col min="12286" max="12286" width="6.7109375" style="99" customWidth="1"/>
    <col min="12287" max="12287" width="86.85546875" style="99" customWidth="1"/>
    <col min="12288" max="12289" width="11.42578125" style="99" customWidth="1"/>
    <col min="12290" max="12291" width="0" style="99" hidden="1" customWidth="1"/>
    <col min="12292" max="12541" width="5.28515625" style="99"/>
    <col min="12542" max="12542" width="6.7109375" style="99" customWidth="1"/>
    <col min="12543" max="12543" width="86.85546875" style="99" customWidth="1"/>
    <col min="12544" max="12545" width="11.42578125" style="99" customWidth="1"/>
    <col min="12546" max="12547" width="0" style="99" hidden="1" customWidth="1"/>
    <col min="12548" max="12797" width="5.28515625" style="99"/>
    <col min="12798" max="12798" width="6.7109375" style="99" customWidth="1"/>
    <col min="12799" max="12799" width="86.85546875" style="99" customWidth="1"/>
    <col min="12800" max="12801" width="11.42578125" style="99" customWidth="1"/>
    <col min="12802" max="12803" width="0" style="99" hidden="1" customWidth="1"/>
    <col min="12804" max="13053" width="5.28515625" style="99"/>
    <col min="13054" max="13054" width="6.7109375" style="99" customWidth="1"/>
    <col min="13055" max="13055" width="86.85546875" style="99" customWidth="1"/>
    <col min="13056" max="13057" width="11.42578125" style="99" customWidth="1"/>
    <col min="13058" max="13059" width="0" style="99" hidden="1" customWidth="1"/>
    <col min="13060" max="13309" width="5.28515625" style="99"/>
    <col min="13310" max="13310" width="6.7109375" style="99" customWidth="1"/>
    <col min="13311" max="13311" width="86.85546875" style="99" customWidth="1"/>
    <col min="13312" max="13313" width="11.42578125" style="99" customWidth="1"/>
    <col min="13314" max="13315" width="0" style="99" hidden="1" customWidth="1"/>
    <col min="13316" max="13565" width="5.28515625" style="99"/>
    <col min="13566" max="13566" width="6.7109375" style="99" customWidth="1"/>
    <col min="13567" max="13567" width="86.85546875" style="99" customWidth="1"/>
    <col min="13568" max="13569" width="11.42578125" style="99" customWidth="1"/>
    <col min="13570" max="13571" width="0" style="99" hidden="1" customWidth="1"/>
    <col min="13572" max="13821" width="5.28515625" style="99"/>
    <col min="13822" max="13822" width="6.7109375" style="99" customWidth="1"/>
    <col min="13823" max="13823" width="86.85546875" style="99" customWidth="1"/>
    <col min="13824" max="13825" width="11.42578125" style="99" customWidth="1"/>
    <col min="13826" max="13827" width="0" style="99" hidden="1" customWidth="1"/>
    <col min="13828" max="14077" width="5.28515625" style="99"/>
    <col min="14078" max="14078" width="6.7109375" style="99" customWidth="1"/>
    <col min="14079" max="14079" width="86.85546875" style="99" customWidth="1"/>
    <col min="14080" max="14081" width="11.42578125" style="99" customWidth="1"/>
    <col min="14082" max="14083" width="0" style="99" hidden="1" customWidth="1"/>
    <col min="14084" max="14333" width="5.28515625" style="99"/>
    <col min="14334" max="14334" width="6.7109375" style="99" customWidth="1"/>
    <col min="14335" max="14335" width="86.85546875" style="99" customWidth="1"/>
    <col min="14336" max="14337" width="11.42578125" style="99" customWidth="1"/>
    <col min="14338" max="14339" width="0" style="99" hidden="1" customWidth="1"/>
    <col min="14340" max="14589" width="5.28515625" style="99"/>
    <col min="14590" max="14590" width="6.7109375" style="99" customWidth="1"/>
    <col min="14591" max="14591" width="86.85546875" style="99" customWidth="1"/>
    <col min="14592" max="14593" width="11.42578125" style="99" customWidth="1"/>
    <col min="14594" max="14595" width="0" style="99" hidden="1" customWidth="1"/>
    <col min="14596" max="14845" width="5.28515625" style="99"/>
    <col min="14846" max="14846" width="6.7109375" style="99" customWidth="1"/>
    <col min="14847" max="14847" width="86.85546875" style="99" customWidth="1"/>
    <col min="14848" max="14849" width="11.42578125" style="99" customWidth="1"/>
    <col min="14850" max="14851" width="0" style="99" hidden="1" customWidth="1"/>
    <col min="14852" max="15101" width="5.28515625" style="99"/>
    <col min="15102" max="15102" width="6.7109375" style="99" customWidth="1"/>
    <col min="15103" max="15103" width="86.85546875" style="99" customWidth="1"/>
    <col min="15104" max="15105" width="11.42578125" style="99" customWidth="1"/>
    <col min="15106" max="15107" width="0" style="99" hidden="1" customWidth="1"/>
    <col min="15108" max="15357" width="5.28515625" style="99"/>
    <col min="15358" max="15358" width="6.7109375" style="99" customWidth="1"/>
    <col min="15359" max="15359" width="86.85546875" style="99" customWidth="1"/>
    <col min="15360" max="15361" width="11.42578125" style="99" customWidth="1"/>
    <col min="15362" max="15363" width="0" style="99" hidden="1" customWidth="1"/>
    <col min="15364" max="15613" width="5.28515625" style="99"/>
    <col min="15614" max="15614" width="6.7109375" style="99" customWidth="1"/>
    <col min="15615" max="15615" width="86.85546875" style="99" customWidth="1"/>
    <col min="15616" max="15617" width="11.42578125" style="99" customWidth="1"/>
    <col min="15618" max="15619" width="0" style="99" hidden="1" customWidth="1"/>
    <col min="15620" max="15869" width="5.28515625" style="99"/>
    <col min="15870" max="15870" width="6.7109375" style="99" customWidth="1"/>
    <col min="15871" max="15871" width="86.85546875" style="99" customWidth="1"/>
    <col min="15872" max="15873" width="11.42578125" style="99" customWidth="1"/>
    <col min="15874" max="15875" width="0" style="99" hidden="1" customWidth="1"/>
    <col min="15876" max="16125" width="5.28515625" style="99"/>
    <col min="16126" max="16126" width="6.7109375" style="99" customWidth="1"/>
    <col min="16127" max="16127" width="86.85546875" style="99" customWidth="1"/>
    <col min="16128" max="16129" width="11.42578125" style="99" customWidth="1"/>
    <col min="16130" max="16131" width="0" style="99" hidden="1" customWidth="1"/>
    <col min="16132" max="16384" width="5.28515625" style="99"/>
  </cols>
  <sheetData>
    <row r="1" spans="1:9" ht="54.75" customHeight="1">
      <c r="A1" s="816" t="s">
        <v>8</v>
      </c>
      <c r="B1" s="616" t="s">
        <v>354</v>
      </c>
      <c r="C1" s="669" t="s">
        <v>1233</v>
      </c>
      <c r="D1" s="670" t="s">
        <v>1262</v>
      </c>
      <c r="E1" s="670" t="s">
        <v>1262</v>
      </c>
      <c r="F1" s="670" t="s">
        <v>235</v>
      </c>
      <c r="G1" s="670" t="s">
        <v>1262</v>
      </c>
      <c r="H1" s="670" t="s">
        <v>235</v>
      </c>
      <c r="I1" s="485" t="s">
        <v>236</v>
      </c>
    </row>
    <row r="2" spans="1:9" ht="15" customHeight="1">
      <c r="A2" s="817"/>
      <c r="B2" s="486" t="s">
        <v>10</v>
      </c>
      <c r="C2" s="422" t="s">
        <v>11</v>
      </c>
      <c r="D2" s="486" t="s">
        <v>12</v>
      </c>
      <c r="E2" s="668" t="s">
        <v>12</v>
      </c>
      <c r="F2" s="668" t="s">
        <v>237</v>
      </c>
      <c r="G2" s="668" t="s">
        <v>12</v>
      </c>
      <c r="H2" s="668" t="s">
        <v>237</v>
      </c>
      <c r="I2" s="623" t="s">
        <v>238</v>
      </c>
    </row>
    <row r="3" spans="1:9" ht="15.75" customHeight="1">
      <c r="A3" s="617" t="s">
        <v>2</v>
      </c>
      <c r="B3" s="618" t="s">
        <v>355</v>
      </c>
      <c r="C3" s="439"/>
      <c r="D3" s="441"/>
      <c r="E3" s="441"/>
      <c r="F3" s="438"/>
      <c r="G3" s="438"/>
      <c r="H3" s="763"/>
      <c r="I3" s="764"/>
    </row>
    <row r="4" spans="1:9" ht="15.75" customHeight="1">
      <c r="A4" s="617" t="s">
        <v>4</v>
      </c>
      <c r="B4" s="618" t="s">
        <v>356</v>
      </c>
      <c r="C4" s="443">
        <f>SUM(C5:C6)</f>
        <v>15633</v>
      </c>
      <c r="D4" s="443">
        <f>SUM(D5:D6)</f>
        <v>-10732</v>
      </c>
      <c r="E4" s="443">
        <f>SUM(E5:E6)</f>
        <v>4901</v>
      </c>
      <c r="F4" s="443">
        <f>SUM(F5:F6)</f>
        <v>2786</v>
      </c>
      <c r="G4" s="443">
        <f>SUM(G5:G6)</f>
        <v>7687</v>
      </c>
      <c r="H4" s="443">
        <f t="shared" ref="H4:I4" si="0">SUM(H5:H6)</f>
        <v>2862</v>
      </c>
      <c r="I4" s="444">
        <f t="shared" si="0"/>
        <v>10549</v>
      </c>
    </row>
    <row r="5" spans="1:9" ht="15.75" customHeight="1">
      <c r="A5" s="617" t="s">
        <v>50</v>
      </c>
      <c r="B5" s="526" t="s">
        <v>232</v>
      </c>
      <c r="C5" s="441">
        <v>14146</v>
      </c>
      <c r="D5" s="441">
        <v>-10732</v>
      </c>
      <c r="E5" s="441">
        <f t="shared" ref="E5:E22" si="1">SUM(C5,D5)</f>
        <v>3414</v>
      </c>
      <c r="F5" s="438">
        <v>2786</v>
      </c>
      <c r="G5" s="438">
        <f>SUM(F5,E5)</f>
        <v>6200</v>
      </c>
      <c r="H5" s="763">
        <v>2862</v>
      </c>
      <c r="I5" s="440">
        <f>SUM(G5,H5)</f>
        <v>9062</v>
      </c>
    </row>
    <row r="6" spans="1:9" ht="15.75" customHeight="1">
      <c r="A6" s="617" t="s">
        <v>13</v>
      </c>
      <c r="B6" s="526" t="s">
        <v>506</v>
      </c>
      <c r="C6" s="441">
        <v>1487</v>
      </c>
      <c r="D6" s="441"/>
      <c r="E6" s="441">
        <f t="shared" si="1"/>
        <v>1487</v>
      </c>
      <c r="F6" s="438"/>
      <c r="G6" s="438">
        <f>SUM(F6,E6)</f>
        <v>1487</v>
      </c>
      <c r="H6" s="763"/>
      <c r="I6" s="440">
        <f>SUM(G6,H6)</f>
        <v>1487</v>
      </c>
    </row>
    <row r="7" spans="1:9" ht="15.75" customHeight="1">
      <c r="A7" s="617" t="s">
        <v>51</v>
      </c>
      <c r="B7" s="618" t="s">
        <v>357</v>
      </c>
      <c r="C7" s="619">
        <f>SUM(C8:C10)</f>
        <v>0</v>
      </c>
      <c r="D7" s="441"/>
      <c r="E7" s="441">
        <f t="shared" si="1"/>
        <v>0</v>
      </c>
      <c r="F7" s="438"/>
      <c r="G7" s="438"/>
      <c r="H7" s="763"/>
      <c r="I7" s="764"/>
    </row>
    <row r="8" spans="1:9" ht="15.75" customHeight="1">
      <c r="A8" s="617" t="s">
        <v>14</v>
      </c>
      <c r="B8" s="526"/>
      <c r="C8" s="620"/>
      <c r="D8" s="441"/>
      <c r="E8" s="441">
        <f t="shared" si="1"/>
        <v>0</v>
      </c>
      <c r="F8" s="438"/>
      <c r="G8" s="438"/>
      <c r="H8" s="763"/>
      <c r="I8" s="764"/>
    </row>
    <row r="9" spans="1:9" ht="15.75" customHeight="1">
      <c r="A9" s="617" t="s">
        <v>52</v>
      </c>
      <c r="B9" s="526"/>
      <c r="C9" s="620"/>
      <c r="D9" s="441"/>
      <c r="E9" s="441">
        <f t="shared" si="1"/>
        <v>0</v>
      </c>
      <c r="F9" s="438"/>
      <c r="G9" s="438"/>
      <c r="H9" s="763"/>
      <c r="I9" s="764"/>
    </row>
    <row r="10" spans="1:9" ht="15.75" customHeight="1">
      <c r="A10" s="617" t="s">
        <v>15</v>
      </c>
      <c r="B10" s="526"/>
      <c r="C10" s="620"/>
      <c r="D10" s="441"/>
      <c r="E10" s="441">
        <f t="shared" si="1"/>
        <v>0</v>
      </c>
      <c r="F10" s="438"/>
      <c r="G10" s="438"/>
      <c r="H10" s="763"/>
      <c r="I10" s="764"/>
    </row>
    <row r="11" spans="1:9" ht="15.75" customHeight="1">
      <c r="A11" s="617" t="s">
        <v>53</v>
      </c>
      <c r="B11" s="621" t="s">
        <v>358</v>
      </c>
      <c r="C11" s="522">
        <f>SUM(C4,C7)</f>
        <v>15633</v>
      </c>
      <c r="D11" s="522">
        <f>SUM(D4,D7)</f>
        <v>-10732</v>
      </c>
      <c r="E11" s="522">
        <f>SUM(E4,E7)</f>
        <v>4901</v>
      </c>
      <c r="F11" s="522">
        <f>SUM(F4,F7)</f>
        <v>2786</v>
      </c>
      <c r="G11" s="522">
        <f>SUM(G4,G7)</f>
        <v>7687</v>
      </c>
      <c r="H11" s="522">
        <f t="shared" ref="H11:I11" si="2">SUM(H4,H7)</f>
        <v>2862</v>
      </c>
      <c r="I11" s="523">
        <f t="shared" si="2"/>
        <v>10549</v>
      </c>
    </row>
    <row r="12" spans="1:9" ht="15.75" customHeight="1">
      <c r="A12" s="617" t="s">
        <v>16</v>
      </c>
      <c r="B12" s="618" t="s">
        <v>359</v>
      </c>
      <c r="C12" s="441"/>
      <c r="D12" s="441"/>
      <c r="E12" s="441">
        <f t="shared" si="1"/>
        <v>0</v>
      </c>
      <c r="F12" s="438"/>
      <c r="G12" s="438"/>
      <c r="H12" s="763"/>
      <c r="I12" s="764"/>
    </row>
    <row r="13" spans="1:9" ht="15.75" customHeight="1">
      <c r="A13" s="617" t="s">
        <v>17</v>
      </c>
      <c r="B13" s="618" t="s">
        <v>356</v>
      </c>
      <c r="C13" s="443">
        <f>SUM(C14)</f>
        <v>5655</v>
      </c>
      <c r="D13" s="443">
        <f>SUM(D14)</f>
        <v>4160</v>
      </c>
      <c r="E13" s="443">
        <f>SUM(E14)</f>
        <v>9815</v>
      </c>
      <c r="F13" s="443">
        <f>SUM(F14)</f>
        <v>0</v>
      </c>
      <c r="G13" s="443">
        <f>SUM(G14)</f>
        <v>9815</v>
      </c>
      <c r="H13" s="443">
        <f t="shared" ref="H13:I13" si="3">SUM(H14)</f>
        <v>0</v>
      </c>
      <c r="I13" s="444">
        <f t="shared" si="3"/>
        <v>9815</v>
      </c>
    </row>
    <row r="14" spans="1:9" ht="15.75" customHeight="1">
      <c r="A14" s="617" t="s">
        <v>19</v>
      </c>
      <c r="B14" s="526" t="s">
        <v>524</v>
      </c>
      <c r="C14" s="441">
        <v>5655</v>
      </c>
      <c r="D14" s="441">
        <v>4160</v>
      </c>
      <c r="E14" s="441">
        <f t="shared" si="1"/>
        <v>9815</v>
      </c>
      <c r="F14" s="438"/>
      <c r="G14" s="438">
        <f>SUM(F14,E14)</f>
        <v>9815</v>
      </c>
      <c r="H14" s="763"/>
      <c r="I14" s="440">
        <f>SUM(G14,H14)</f>
        <v>9815</v>
      </c>
    </row>
    <row r="15" spans="1:9" ht="15.75" customHeight="1">
      <c r="A15" s="617" t="s">
        <v>20</v>
      </c>
      <c r="B15" s="618" t="s">
        <v>357</v>
      </c>
      <c r="C15" s="522">
        <f>SUM(C16:C22)</f>
        <v>14620</v>
      </c>
      <c r="D15" s="522">
        <f>SUM(D16:D22)</f>
        <v>-4424</v>
      </c>
      <c r="E15" s="522">
        <f>SUM(E16:E22)</f>
        <v>10196</v>
      </c>
      <c r="F15" s="522">
        <f>SUM(F16:F22)</f>
        <v>3635</v>
      </c>
      <c r="G15" s="522">
        <f>SUM(G16:G22)</f>
        <v>13831</v>
      </c>
      <c r="H15" s="522">
        <f t="shared" ref="H15:I15" si="4">SUM(H16:H22)</f>
        <v>0</v>
      </c>
      <c r="I15" s="523">
        <f t="shared" si="4"/>
        <v>13831</v>
      </c>
    </row>
    <row r="16" spans="1:9" ht="15.75" customHeight="1">
      <c r="A16" s="617" t="s">
        <v>21</v>
      </c>
      <c r="B16" s="526" t="s">
        <v>1240</v>
      </c>
      <c r="C16" s="438">
        <v>8000</v>
      </c>
      <c r="D16" s="441">
        <v>-8000</v>
      </c>
      <c r="E16" s="441">
        <f t="shared" si="1"/>
        <v>0</v>
      </c>
      <c r="F16" s="438"/>
      <c r="G16" s="438"/>
      <c r="H16" s="763"/>
      <c r="I16" s="440">
        <f t="shared" ref="I16:I22" si="5">SUM(G16,H16)</f>
        <v>0</v>
      </c>
    </row>
    <row r="17" spans="1:9" ht="15.75" customHeight="1">
      <c r="A17" s="617" t="s">
        <v>22</v>
      </c>
      <c r="B17" s="526" t="s">
        <v>1241</v>
      </c>
      <c r="C17" s="438">
        <v>3000</v>
      </c>
      <c r="D17" s="441"/>
      <c r="E17" s="441">
        <f t="shared" si="1"/>
        <v>3000</v>
      </c>
      <c r="F17" s="438"/>
      <c r="G17" s="438">
        <f>SUM(F17,E17)</f>
        <v>3000</v>
      </c>
      <c r="H17" s="763"/>
      <c r="I17" s="440">
        <f t="shared" si="5"/>
        <v>3000</v>
      </c>
    </row>
    <row r="18" spans="1:9" ht="15.75" customHeight="1">
      <c r="A18" s="617" t="s">
        <v>23</v>
      </c>
      <c r="B18" s="526" t="s">
        <v>1242</v>
      </c>
      <c r="C18" s="438">
        <v>3620</v>
      </c>
      <c r="D18" s="441"/>
      <c r="E18" s="441">
        <f t="shared" si="1"/>
        <v>3620</v>
      </c>
      <c r="F18" s="438"/>
      <c r="G18" s="438">
        <f>SUM(F18,E18)</f>
        <v>3620</v>
      </c>
      <c r="H18" s="763"/>
      <c r="I18" s="440">
        <f t="shared" si="5"/>
        <v>3620</v>
      </c>
    </row>
    <row r="19" spans="1:9" ht="15.75" customHeight="1">
      <c r="A19" s="617" t="s">
        <v>24</v>
      </c>
      <c r="B19" s="526" t="s">
        <v>1265</v>
      </c>
      <c r="C19" s="438"/>
      <c r="D19" s="441">
        <v>1000</v>
      </c>
      <c r="E19" s="441">
        <f t="shared" si="1"/>
        <v>1000</v>
      </c>
      <c r="F19" s="438"/>
      <c r="G19" s="438">
        <f>SUM(F19,E19)</f>
        <v>1000</v>
      </c>
      <c r="H19" s="763"/>
      <c r="I19" s="440">
        <f t="shared" si="5"/>
        <v>1000</v>
      </c>
    </row>
    <row r="20" spans="1:9" ht="15.75" customHeight="1">
      <c r="A20" s="617" t="s">
        <v>25</v>
      </c>
      <c r="B20" s="526" t="s">
        <v>1266</v>
      </c>
      <c r="C20" s="438"/>
      <c r="D20" s="441">
        <v>2576</v>
      </c>
      <c r="E20" s="441">
        <f t="shared" si="1"/>
        <v>2576</v>
      </c>
      <c r="F20" s="438"/>
      <c r="G20" s="438">
        <f>SUM(F20,E20)</f>
        <v>2576</v>
      </c>
      <c r="H20" s="763"/>
      <c r="I20" s="440">
        <f t="shared" si="5"/>
        <v>2576</v>
      </c>
    </row>
    <row r="21" spans="1:9" ht="15.75" customHeight="1">
      <c r="A21" s="617" t="s">
        <v>27</v>
      </c>
      <c r="B21" s="526" t="s">
        <v>1268</v>
      </c>
      <c r="C21" s="438"/>
      <c r="D21" s="441"/>
      <c r="E21" s="441"/>
      <c r="F21" s="438">
        <v>3635</v>
      </c>
      <c r="G21" s="438">
        <f>SUM(F21,E21)</f>
        <v>3635</v>
      </c>
      <c r="H21" s="763"/>
      <c r="I21" s="440">
        <f t="shared" si="5"/>
        <v>3635</v>
      </c>
    </row>
    <row r="22" spans="1:9" ht="15.75" customHeight="1">
      <c r="A22" s="617" t="s">
        <v>28</v>
      </c>
      <c r="B22" s="526"/>
      <c r="C22" s="438"/>
      <c r="D22" s="441"/>
      <c r="E22" s="441">
        <f t="shared" si="1"/>
        <v>0</v>
      </c>
      <c r="F22" s="438"/>
      <c r="G22" s="438"/>
      <c r="H22" s="763"/>
      <c r="I22" s="440">
        <f t="shared" si="5"/>
        <v>0</v>
      </c>
    </row>
    <row r="23" spans="1:9" ht="15.75" customHeight="1">
      <c r="A23" s="617" t="s">
        <v>54</v>
      </c>
      <c r="B23" s="621" t="s">
        <v>360</v>
      </c>
      <c r="C23" s="522">
        <f>SUM(C13,C15)</f>
        <v>20275</v>
      </c>
      <c r="D23" s="522">
        <f>SUM(D13,D15)</f>
        <v>-264</v>
      </c>
      <c r="E23" s="522">
        <f>SUM(E13,E15)</f>
        <v>20011</v>
      </c>
      <c r="F23" s="522">
        <f>SUM(F13,F15)</f>
        <v>3635</v>
      </c>
      <c r="G23" s="522">
        <f>SUM(G13,G15)</f>
        <v>23646</v>
      </c>
      <c r="H23" s="522">
        <f t="shared" ref="H23:I23" si="6">SUM(H13,H15)</f>
        <v>0</v>
      </c>
      <c r="I23" s="523">
        <f t="shared" si="6"/>
        <v>23646</v>
      </c>
    </row>
    <row r="24" spans="1:9" ht="19.5" customHeight="1" thickBot="1">
      <c r="A24" s="624" t="s">
        <v>55</v>
      </c>
      <c r="B24" s="622" t="s">
        <v>361</v>
      </c>
      <c r="C24" s="530">
        <f>SUM(C23,C11)</f>
        <v>35908</v>
      </c>
      <c r="D24" s="530">
        <f>SUM(D23,D11)</f>
        <v>-10996</v>
      </c>
      <c r="E24" s="530">
        <f>SUM(E23,E11)</f>
        <v>24912</v>
      </c>
      <c r="F24" s="530">
        <f>SUM(F23,F11)</f>
        <v>6421</v>
      </c>
      <c r="G24" s="530">
        <f>SUM(G23,G11)</f>
        <v>31333</v>
      </c>
      <c r="H24" s="530">
        <f t="shared" ref="H24:I24" si="7">SUM(H23,H11)</f>
        <v>2862</v>
      </c>
      <c r="I24" s="531">
        <f t="shared" si="7"/>
        <v>34195</v>
      </c>
    </row>
    <row r="29" spans="1:9" ht="15" customHeight="1"/>
  </sheetData>
  <mergeCells count="1">
    <mergeCell ref="A1:A2"/>
  </mergeCells>
  <printOptions horizontalCentered="1"/>
  <pageMargins left="0.7" right="0.7" top="0.75" bottom="0.75" header="0.3" footer="0.3"/>
  <pageSetup paperSize="9" scale="67" orientation="portrait" r:id="rId1"/>
  <headerFooter alignWithMargins="0">
    <oddHeader xml:space="preserve">&amp;C&amp;"Times New Roman CE,Félkövér"&amp;12
Halimba község Önkormányzatának 2018. évi működési és felhalmozási tartalékai (eFt)&amp;R&amp;"Times New Roman,Félkövér"&amp;11 &amp;10 7. melléklet a 9/2018. (XII.5.)önkormányzati rendelethez
</oddHeader>
    <oddFooter>&amp;C&amp;"Times New Roman CE,Normál"&amp;P&amp;R&amp;"Times New Roman,Normál"&amp;F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BreakPreview" zoomScale="60" zoomScaleNormal="100" workbookViewId="0">
      <selection activeCell="H12" sqref="H12"/>
    </sheetView>
  </sheetViews>
  <sheetFormatPr defaultColWidth="8.85546875" defaultRowHeight="12.75"/>
  <cols>
    <col min="1" max="1" width="5.42578125" style="102" customWidth="1"/>
    <col min="2" max="2" width="18.7109375" style="102" customWidth="1"/>
    <col min="3" max="3" width="13.7109375" style="124" hidden="1" customWidth="1"/>
    <col min="4" max="4" width="13.7109375" style="124" customWidth="1"/>
    <col min="5" max="5" width="13.85546875" style="125" customWidth="1"/>
    <col min="6" max="6" width="14.7109375" style="126" customWidth="1"/>
    <col min="7" max="8" width="14.7109375" style="125" customWidth="1"/>
    <col min="9" max="10" width="13" style="102" customWidth="1"/>
    <col min="11" max="11" width="8.85546875" style="102" customWidth="1"/>
    <col min="12" max="256" width="8.85546875" style="102"/>
    <col min="257" max="257" width="5.42578125" style="102" customWidth="1"/>
    <col min="258" max="258" width="18.7109375" style="102" customWidth="1"/>
    <col min="259" max="260" width="13.7109375" style="102" customWidth="1"/>
    <col min="261" max="264" width="14.7109375" style="102" customWidth="1"/>
    <col min="265" max="265" width="9.85546875" style="102" customWidth="1"/>
    <col min="266" max="512" width="8.85546875" style="102"/>
    <col min="513" max="513" width="5.42578125" style="102" customWidth="1"/>
    <col min="514" max="514" width="18.7109375" style="102" customWidth="1"/>
    <col min="515" max="516" width="13.7109375" style="102" customWidth="1"/>
    <col min="517" max="520" width="14.7109375" style="102" customWidth="1"/>
    <col min="521" max="521" width="9.85546875" style="102" customWidth="1"/>
    <col min="522" max="768" width="8.85546875" style="102"/>
    <col min="769" max="769" width="5.42578125" style="102" customWidth="1"/>
    <col min="770" max="770" width="18.7109375" style="102" customWidth="1"/>
    <col min="771" max="772" width="13.7109375" style="102" customWidth="1"/>
    <col min="773" max="776" width="14.7109375" style="102" customWidth="1"/>
    <col min="777" max="777" width="9.85546875" style="102" customWidth="1"/>
    <col min="778" max="1024" width="8.85546875" style="102"/>
    <col min="1025" max="1025" width="5.42578125" style="102" customWidth="1"/>
    <col min="1026" max="1026" width="18.7109375" style="102" customWidth="1"/>
    <col min="1027" max="1028" width="13.7109375" style="102" customWidth="1"/>
    <col min="1029" max="1032" width="14.7109375" style="102" customWidth="1"/>
    <col min="1033" max="1033" width="9.85546875" style="102" customWidth="1"/>
    <col min="1034" max="1280" width="8.85546875" style="102"/>
    <col min="1281" max="1281" width="5.42578125" style="102" customWidth="1"/>
    <col min="1282" max="1282" width="18.7109375" style="102" customWidth="1"/>
    <col min="1283" max="1284" width="13.7109375" style="102" customWidth="1"/>
    <col min="1285" max="1288" width="14.7109375" style="102" customWidth="1"/>
    <col min="1289" max="1289" width="9.85546875" style="102" customWidth="1"/>
    <col min="1290" max="1536" width="8.85546875" style="102"/>
    <col min="1537" max="1537" width="5.42578125" style="102" customWidth="1"/>
    <col min="1538" max="1538" width="18.7109375" style="102" customWidth="1"/>
    <col min="1539" max="1540" width="13.7109375" style="102" customWidth="1"/>
    <col min="1541" max="1544" width="14.7109375" style="102" customWidth="1"/>
    <col min="1545" max="1545" width="9.85546875" style="102" customWidth="1"/>
    <col min="1546" max="1792" width="8.85546875" style="102"/>
    <col min="1793" max="1793" width="5.42578125" style="102" customWidth="1"/>
    <col min="1794" max="1794" width="18.7109375" style="102" customWidth="1"/>
    <col min="1795" max="1796" width="13.7109375" style="102" customWidth="1"/>
    <col min="1797" max="1800" width="14.7109375" style="102" customWidth="1"/>
    <col min="1801" max="1801" width="9.85546875" style="102" customWidth="1"/>
    <col min="1802" max="2048" width="8.85546875" style="102"/>
    <col min="2049" max="2049" width="5.42578125" style="102" customWidth="1"/>
    <col min="2050" max="2050" width="18.7109375" style="102" customWidth="1"/>
    <col min="2051" max="2052" width="13.7109375" style="102" customWidth="1"/>
    <col min="2053" max="2056" width="14.7109375" style="102" customWidth="1"/>
    <col min="2057" max="2057" width="9.85546875" style="102" customWidth="1"/>
    <col min="2058" max="2304" width="8.85546875" style="102"/>
    <col min="2305" max="2305" width="5.42578125" style="102" customWidth="1"/>
    <col min="2306" max="2306" width="18.7109375" style="102" customWidth="1"/>
    <col min="2307" max="2308" width="13.7109375" style="102" customWidth="1"/>
    <col min="2309" max="2312" width="14.7109375" style="102" customWidth="1"/>
    <col min="2313" max="2313" width="9.85546875" style="102" customWidth="1"/>
    <col min="2314" max="2560" width="8.85546875" style="102"/>
    <col min="2561" max="2561" width="5.42578125" style="102" customWidth="1"/>
    <col min="2562" max="2562" width="18.7109375" style="102" customWidth="1"/>
    <col min="2563" max="2564" width="13.7109375" style="102" customWidth="1"/>
    <col min="2565" max="2568" width="14.7109375" style="102" customWidth="1"/>
    <col min="2569" max="2569" width="9.85546875" style="102" customWidth="1"/>
    <col min="2570" max="2816" width="8.85546875" style="102"/>
    <col min="2817" max="2817" width="5.42578125" style="102" customWidth="1"/>
    <col min="2818" max="2818" width="18.7109375" style="102" customWidth="1"/>
    <col min="2819" max="2820" width="13.7109375" style="102" customWidth="1"/>
    <col min="2821" max="2824" width="14.7109375" style="102" customWidth="1"/>
    <col min="2825" max="2825" width="9.85546875" style="102" customWidth="1"/>
    <col min="2826" max="3072" width="8.85546875" style="102"/>
    <col min="3073" max="3073" width="5.42578125" style="102" customWidth="1"/>
    <col min="3074" max="3074" width="18.7109375" style="102" customWidth="1"/>
    <col min="3075" max="3076" width="13.7109375" style="102" customWidth="1"/>
    <col min="3077" max="3080" width="14.7109375" style="102" customWidth="1"/>
    <col min="3081" max="3081" width="9.85546875" style="102" customWidth="1"/>
    <col min="3082" max="3328" width="8.85546875" style="102"/>
    <col min="3329" max="3329" width="5.42578125" style="102" customWidth="1"/>
    <col min="3330" max="3330" width="18.7109375" style="102" customWidth="1"/>
    <col min="3331" max="3332" width="13.7109375" style="102" customWidth="1"/>
    <col min="3333" max="3336" width="14.7109375" style="102" customWidth="1"/>
    <col min="3337" max="3337" width="9.85546875" style="102" customWidth="1"/>
    <col min="3338" max="3584" width="8.85546875" style="102"/>
    <col min="3585" max="3585" width="5.42578125" style="102" customWidth="1"/>
    <col min="3586" max="3586" width="18.7109375" style="102" customWidth="1"/>
    <col min="3587" max="3588" width="13.7109375" style="102" customWidth="1"/>
    <col min="3589" max="3592" width="14.7109375" style="102" customWidth="1"/>
    <col min="3593" max="3593" width="9.85546875" style="102" customWidth="1"/>
    <col min="3594" max="3840" width="8.85546875" style="102"/>
    <col min="3841" max="3841" width="5.42578125" style="102" customWidth="1"/>
    <col min="3842" max="3842" width="18.7109375" style="102" customWidth="1"/>
    <col min="3843" max="3844" width="13.7109375" style="102" customWidth="1"/>
    <col min="3845" max="3848" width="14.7109375" style="102" customWidth="1"/>
    <col min="3849" max="3849" width="9.85546875" style="102" customWidth="1"/>
    <col min="3850" max="4096" width="8.85546875" style="102"/>
    <col min="4097" max="4097" width="5.42578125" style="102" customWidth="1"/>
    <col min="4098" max="4098" width="18.7109375" style="102" customWidth="1"/>
    <col min="4099" max="4100" width="13.7109375" style="102" customWidth="1"/>
    <col min="4101" max="4104" width="14.7109375" style="102" customWidth="1"/>
    <col min="4105" max="4105" width="9.85546875" style="102" customWidth="1"/>
    <col min="4106" max="4352" width="8.85546875" style="102"/>
    <col min="4353" max="4353" width="5.42578125" style="102" customWidth="1"/>
    <col min="4354" max="4354" width="18.7109375" style="102" customWidth="1"/>
    <col min="4355" max="4356" width="13.7109375" style="102" customWidth="1"/>
    <col min="4357" max="4360" width="14.7109375" style="102" customWidth="1"/>
    <col min="4361" max="4361" width="9.85546875" style="102" customWidth="1"/>
    <col min="4362" max="4608" width="8.85546875" style="102"/>
    <col min="4609" max="4609" width="5.42578125" style="102" customWidth="1"/>
    <col min="4610" max="4610" width="18.7109375" style="102" customWidth="1"/>
    <col min="4611" max="4612" width="13.7109375" style="102" customWidth="1"/>
    <col min="4613" max="4616" width="14.7109375" style="102" customWidth="1"/>
    <col min="4617" max="4617" width="9.85546875" style="102" customWidth="1"/>
    <col min="4618" max="4864" width="8.85546875" style="102"/>
    <col min="4865" max="4865" width="5.42578125" style="102" customWidth="1"/>
    <col min="4866" max="4866" width="18.7109375" style="102" customWidth="1"/>
    <col min="4867" max="4868" width="13.7109375" style="102" customWidth="1"/>
    <col min="4869" max="4872" width="14.7109375" style="102" customWidth="1"/>
    <col min="4873" max="4873" width="9.85546875" style="102" customWidth="1"/>
    <col min="4874" max="5120" width="8.85546875" style="102"/>
    <col min="5121" max="5121" width="5.42578125" style="102" customWidth="1"/>
    <col min="5122" max="5122" width="18.7109375" style="102" customWidth="1"/>
    <col min="5123" max="5124" width="13.7109375" style="102" customWidth="1"/>
    <col min="5125" max="5128" width="14.7109375" style="102" customWidth="1"/>
    <col min="5129" max="5129" width="9.85546875" style="102" customWidth="1"/>
    <col min="5130" max="5376" width="8.85546875" style="102"/>
    <col min="5377" max="5377" width="5.42578125" style="102" customWidth="1"/>
    <col min="5378" max="5378" width="18.7109375" style="102" customWidth="1"/>
    <col min="5379" max="5380" width="13.7109375" style="102" customWidth="1"/>
    <col min="5381" max="5384" width="14.7109375" style="102" customWidth="1"/>
    <col min="5385" max="5385" width="9.85546875" style="102" customWidth="1"/>
    <col min="5386" max="5632" width="8.85546875" style="102"/>
    <col min="5633" max="5633" width="5.42578125" style="102" customWidth="1"/>
    <col min="5634" max="5634" width="18.7109375" style="102" customWidth="1"/>
    <col min="5635" max="5636" width="13.7109375" style="102" customWidth="1"/>
    <col min="5637" max="5640" width="14.7109375" style="102" customWidth="1"/>
    <col min="5641" max="5641" width="9.85546875" style="102" customWidth="1"/>
    <col min="5642" max="5888" width="8.85546875" style="102"/>
    <col min="5889" max="5889" width="5.42578125" style="102" customWidth="1"/>
    <col min="5890" max="5890" width="18.7109375" style="102" customWidth="1"/>
    <col min="5891" max="5892" width="13.7109375" style="102" customWidth="1"/>
    <col min="5893" max="5896" width="14.7109375" style="102" customWidth="1"/>
    <col min="5897" max="5897" width="9.85546875" style="102" customWidth="1"/>
    <col min="5898" max="6144" width="8.85546875" style="102"/>
    <col min="6145" max="6145" width="5.42578125" style="102" customWidth="1"/>
    <col min="6146" max="6146" width="18.7109375" style="102" customWidth="1"/>
    <col min="6147" max="6148" width="13.7109375" style="102" customWidth="1"/>
    <col min="6149" max="6152" width="14.7109375" style="102" customWidth="1"/>
    <col min="6153" max="6153" width="9.85546875" style="102" customWidth="1"/>
    <col min="6154" max="6400" width="8.85546875" style="102"/>
    <col min="6401" max="6401" width="5.42578125" style="102" customWidth="1"/>
    <col min="6402" max="6402" width="18.7109375" style="102" customWidth="1"/>
    <col min="6403" max="6404" width="13.7109375" style="102" customWidth="1"/>
    <col min="6405" max="6408" width="14.7109375" style="102" customWidth="1"/>
    <col min="6409" max="6409" width="9.85546875" style="102" customWidth="1"/>
    <col min="6410" max="6656" width="8.85546875" style="102"/>
    <col min="6657" max="6657" width="5.42578125" style="102" customWidth="1"/>
    <col min="6658" max="6658" width="18.7109375" style="102" customWidth="1"/>
    <col min="6659" max="6660" width="13.7109375" style="102" customWidth="1"/>
    <col min="6661" max="6664" width="14.7109375" style="102" customWidth="1"/>
    <col min="6665" max="6665" width="9.85546875" style="102" customWidth="1"/>
    <col min="6666" max="6912" width="8.85546875" style="102"/>
    <col min="6913" max="6913" width="5.42578125" style="102" customWidth="1"/>
    <col min="6914" max="6914" width="18.7109375" style="102" customWidth="1"/>
    <col min="6915" max="6916" width="13.7109375" style="102" customWidth="1"/>
    <col min="6917" max="6920" width="14.7109375" style="102" customWidth="1"/>
    <col min="6921" max="6921" width="9.85546875" style="102" customWidth="1"/>
    <col min="6922" max="7168" width="8.85546875" style="102"/>
    <col min="7169" max="7169" width="5.42578125" style="102" customWidth="1"/>
    <col min="7170" max="7170" width="18.7109375" style="102" customWidth="1"/>
    <col min="7171" max="7172" width="13.7109375" style="102" customWidth="1"/>
    <col min="7173" max="7176" width="14.7109375" style="102" customWidth="1"/>
    <col min="7177" max="7177" width="9.85546875" style="102" customWidth="1"/>
    <col min="7178" max="7424" width="8.85546875" style="102"/>
    <col min="7425" max="7425" width="5.42578125" style="102" customWidth="1"/>
    <col min="7426" max="7426" width="18.7109375" style="102" customWidth="1"/>
    <col min="7427" max="7428" width="13.7109375" style="102" customWidth="1"/>
    <col min="7429" max="7432" width="14.7109375" style="102" customWidth="1"/>
    <col min="7433" max="7433" width="9.85546875" style="102" customWidth="1"/>
    <col min="7434" max="7680" width="8.85546875" style="102"/>
    <col min="7681" max="7681" width="5.42578125" style="102" customWidth="1"/>
    <col min="7682" max="7682" width="18.7109375" style="102" customWidth="1"/>
    <col min="7683" max="7684" width="13.7109375" style="102" customWidth="1"/>
    <col min="7685" max="7688" width="14.7109375" style="102" customWidth="1"/>
    <col min="7689" max="7689" width="9.85546875" style="102" customWidth="1"/>
    <col min="7690" max="7936" width="8.85546875" style="102"/>
    <col min="7937" max="7937" width="5.42578125" style="102" customWidth="1"/>
    <col min="7938" max="7938" width="18.7109375" style="102" customWidth="1"/>
    <col min="7939" max="7940" width="13.7109375" style="102" customWidth="1"/>
    <col min="7941" max="7944" width="14.7109375" style="102" customWidth="1"/>
    <col min="7945" max="7945" width="9.85546875" style="102" customWidth="1"/>
    <col min="7946" max="8192" width="8.85546875" style="102"/>
    <col min="8193" max="8193" width="5.42578125" style="102" customWidth="1"/>
    <col min="8194" max="8194" width="18.7109375" style="102" customWidth="1"/>
    <col min="8195" max="8196" width="13.7109375" style="102" customWidth="1"/>
    <col min="8197" max="8200" width="14.7109375" style="102" customWidth="1"/>
    <col min="8201" max="8201" width="9.85546875" style="102" customWidth="1"/>
    <col min="8202" max="8448" width="8.85546875" style="102"/>
    <col min="8449" max="8449" width="5.42578125" style="102" customWidth="1"/>
    <col min="8450" max="8450" width="18.7109375" style="102" customWidth="1"/>
    <col min="8451" max="8452" width="13.7109375" style="102" customWidth="1"/>
    <col min="8453" max="8456" width="14.7109375" style="102" customWidth="1"/>
    <col min="8457" max="8457" width="9.85546875" style="102" customWidth="1"/>
    <col min="8458" max="8704" width="8.85546875" style="102"/>
    <col min="8705" max="8705" width="5.42578125" style="102" customWidth="1"/>
    <col min="8706" max="8706" width="18.7109375" style="102" customWidth="1"/>
    <col min="8707" max="8708" width="13.7109375" style="102" customWidth="1"/>
    <col min="8709" max="8712" width="14.7109375" style="102" customWidth="1"/>
    <col min="8713" max="8713" width="9.85546875" style="102" customWidth="1"/>
    <col min="8714" max="8960" width="8.85546875" style="102"/>
    <col min="8961" max="8961" width="5.42578125" style="102" customWidth="1"/>
    <col min="8962" max="8962" width="18.7109375" style="102" customWidth="1"/>
    <col min="8963" max="8964" width="13.7109375" style="102" customWidth="1"/>
    <col min="8965" max="8968" width="14.7109375" style="102" customWidth="1"/>
    <col min="8969" max="8969" width="9.85546875" style="102" customWidth="1"/>
    <col min="8970" max="9216" width="8.85546875" style="102"/>
    <col min="9217" max="9217" width="5.42578125" style="102" customWidth="1"/>
    <col min="9218" max="9218" width="18.7109375" style="102" customWidth="1"/>
    <col min="9219" max="9220" width="13.7109375" style="102" customWidth="1"/>
    <col min="9221" max="9224" width="14.7109375" style="102" customWidth="1"/>
    <col min="9225" max="9225" width="9.85546875" style="102" customWidth="1"/>
    <col min="9226" max="9472" width="8.85546875" style="102"/>
    <col min="9473" max="9473" width="5.42578125" style="102" customWidth="1"/>
    <col min="9474" max="9474" width="18.7109375" style="102" customWidth="1"/>
    <col min="9475" max="9476" width="13.7109375" style="102" customWidth="1"/>
    <col min="9477" max="9480" width="14.7109375" style="102" customWidth="1"/>
    <col min="9481" max="9481" width="9.85546875" style="102" customWidth="1"/>
    <col min="9482" max="9728" width="8.85546875" style="102"/>
    <col min="9729" max="9729" width="5.42578125" style="102" customWidth="1"/>
    <col min="9730" max="9730" width="18.7109375" style="102" customWidth="1"/>
    <col min="9731" max="9732" width="13.7109375" style="102" customWidth="1"/>
    <col min="9733" max="9736" width="14.7109375" style="102" customWidth="1"/>
    <col min="9737" max="9737" width="9.85546875" style="102" customWidth="1"/>
    <col min="9738" max="9984" width="8.85546875" style="102"/>
    <col min="9985" max="9985" width="5.42578125" style="102" customWidth="1"/>
    <col min="9986" max="9986" width="18.7109375" style="102" customWidth="1"/>
    <col min="9987" max="9988" width="13.7109375" style="102" customWidth="1"/>
    <col min="9989" max="9992" width="14.7109375" style="102" customWidth="1"/>
    <col min="9993" max="9993" width="9.85546875" style="102" customWidth="1"/>
    <col min="9994" max="10240" width="8.85546875" style="102"/>
    <col min="10241" max="10241" width="5.42578125" style="102" customWidth="1"/>
    <col min="10242" max="10242" width="18.7109375" style="102" customWidth="1"/>
    <col min="10243" max="10244" width="13.7109375" style="102" customWidth="1"/>
    <col min="10245" max="10248" width="14.7109375" style="102" customWidth="1"/>
    <col min="10249" max="10249" width="9.85546875" style="102" customWidth="1"/>
    <col min="10250" max="10496" width="8.85546875" style="102"/>
    <col min="10497" max="10497" width="5.42578125" style="102" customWidth="1"/>
    <col min="10498" max="10498" width="18.7109375" style="102" customWidth="1"/>
    <col min="10499" max="10500" width="13.7109375" style="102" customWidth="1"/>
    <col min="10501" max="10504" width="14.7109375" style="102" customWidth="1"/>
    <col min="10505" max="10505" width="9.85546875" style="102" customWidth="1"/>
    <col min="10506" max="10752" width="8.85546875" style="102"/>
    <col min="10753" max="10753" width="5.42578125" style="102" customWidth="1"/>
    <col min="10754" max="10754" width="18.7109375" style="102" customWidth="1"/>
    <col min="10755" max="10756" width="13.7109375" style="102" customWidth="1"/>
    <col min="10757" max="10760" width="14.7109375" style="102" customWidth="1"/>
    <col min="10761" max="10761" width="9.85546875" style="102" customWidth="1"/>
    <col min="10762" max="11008" width="8.85546875" style="102"/>
    <col min="11009" max="11009" width="5.42578125" style="102" customWidth="1"/>
    <col min="11010" max="11010" width="18.7109375" style="102" customWidth="1"/>
    <col min="11011" max="11012" width="13.7109375" style="102" customWidth="1"/>
    <col min="11013" max="11016" width="14.7109375" style="102" customWidth="1"/>
    <col min="11017" max="11017" width="9.85546875" style="102" customWidth="1"/>
    <col min="11018" max="11264" width="8.85546875" style="102"/>
    <col min="11265" max="11265" width="5.42578125" style="102" customWidth="1"/>
    <col min="11266" max="11266" width="18.7109375" style="102" customWidth="1"/>
    <col min="11267" max="11268" width="13.7109375" style="102" customWidth="1"/>
    <col min="11269" max="11272" width="14.7109375" style="102" customWidth="1"/>
    <col min="11273" max="11273" width="9.85546875" style="102" customWidth="1"/>
    <col min="11274" max="11520" width="8.85546875" style="102"/>
    <col min="11521" max="11521" width="5.42578125" style="102" customWidth="1"/>
    <col min="11522" max="11522" width="18.7109375" style="102" customWidth="1"/>
    <col min="11523" max="11524" width="13.7109375" style="102" customWidth="1"/>
    <col min="11525" max="11528" width="14.7109375" style="102" customWidth="1"/>
    <col min="11529" max="11529" width="9.85546875" style="102" customWidth="1"/>
    <col min="11530" max="11776" width="8.85546875" style="102"/>
    <col min="11777" max="11777" width="5.42578125" style="102" customWidth="1"/>
    <col min="11778" max="11778" width="18.7109375" style="102" customWidth="1"/>
    <col min="11779" max="11780" width="13.7109375" style="102" customWidth="1"/>
    <col min="11781" max="11784" width="14.7109375" style="102" customWidth="1"/>
    <col min="11785" max="11785" width="9.85546875" style="102" customWidth="1"/>
    <col min="11786" max="12032" width="8.85546875" style="102"/>
    <col min="12033" max="12033" width="5.42578125" style="102" customWidth="1"/>
    <col min="12034" max="12034" width="18.7109375" style="102" customWidth="1"/>
    <col min="12035" max="12036" width="13.7109375" style="102" customWidth="1"/>
    <col min="12037" max="12040" width="14.7109375" style="102" customWidth="1"/>
    <col min="12041" max="12041" width="9.85546875" style="102" customWidth="1"/>
    <col min="12042" max="12288" width="8.85546875" style="102"/>
    <col min="12289" max="12289" width="5.42578125" style="102" customWidth="1"/>
    <col min="12290" max="12290" width="18.7109375" style="102" customWidth="1"/>
    <col min="12291" max="12292" width="13.7109375" style="102" customWidth="1"/>
    <col min="12293" max="12296" width="14.7109375" style="102" customWidth="1"/>
    <col min="12297" max="12297" width="9.85546875" style="102" customWidth="1"/>
    <col min="12298" max="12544" width="8.85546875" style="102"/>
    <col min="12545" max="12545" width="5.42578125" style="102" customWidth="1"/>
    <col min="12546" max="12546" width="18.7109375" style="102" customWidth="1"/>
    <col min="12547" max="12548" width="13.7109375" style="102" customWidth="1"/>
    <col min="12549" max="12552" width="14.7109375" style="102" customWidth="1"/>
    <col min="12553" max="12553" width="9.85546875" style="102" customWidth="1"/>
    <col min="12554" max="12800" width="8.85546875" style="102"/>
    <col min="12801" max="12801" width="5.42578125" style="102" customWidth="1"/>
    <col min="12802" max="12802" width="18.7109375" style="102" customWidth="1"/>
    <col min="12803" max="12804" width="13.7109375" style="102" customWidth="1"/>
    <col min="12805" max="12808" width="14.7109375" style="102" customWidth="1"/>
    <col min="12809" max="12809" width="9.85546875" style="102" customWidth="1"/>
    <col min="12810" max="13056" width="8.85546875" style="102"/>
    <col min="13057" max="13057" width="5.42578125" style="102" customWidth="1"/>
    <col min="13058" max="13058" width="18.7109375" style="102" customWidth="1"/>
    <col min="13059" max="13060" width="13.7109375" style="102" customWidth="1"/>
    <col min="13061" max="13064" width="14.7109375" style="102" customWidth="1"/>
    <col min="13065" max="13065" width="9.85546875" style="102" customWidth="1"/>
    <col min="13066" max="13312" width="8.85546875" style="102"/>
    <col min="13313" max="13313" width="5.42578125" style="102" customWidth="1"/>
    <col min="13314" max="13314" width="18.7109375" style="102" customWidth="1"/>
    <col min="13315" max="13316" width="13.7109375" style="102" customWidth="1"/>
    <col min="13317" max="13320" width="14.7109375" style="102" customWidth="1"/>
    <col min="13321" max="13321" width="9.85546875" style="102" customWidth="1"/>
    <col min="13322" max="13568" width="8.85546875" style="102"/>
    <col min="13569" max="13569" width="5.42578125" style="102" customWidth="1"/>
    <col min="13570" max="13570" width="18.7109375" style="102" customWidth="1"/>
    <col min="13571" max="13572" width="13.7109375" style="102" customWidth="1"/>
    <col min="13573" max="13576" width="14.7109375" style="102" customWidth="1"/>
    <col min="13577" max="13577" width="9.85546875" style="102" customWidth="1"/>
    <col min="13578" max="13824" width="8.85546875" style="102"/>
    <col min="13825" max="13825" width="5.42578125" style="102" customWidth="1"/>
    <col min="13826" max="13826" width="18.7109375" style="102" customWidth="1"/>
    <col min="13827" max="13828" width="13.7109375" style="102" customWidth="1"/>
    <col min="13829" max="13832" width="14.7109375" style="102" customWidth="1"/>
    <col min="13833" max="13833" width="9.85546875" style="102" customWidth="1"/>
    <col min="13834" max="14080" width="8.85546875" style="102"/>
    <col min="14081" max="14081" width="5.42578125" style="102" customWidth="1"/>
    <col min="14082" max="14082" width="18.7109375" style="102" customWidth="1"/>
    <col min="14083" max="14084" width="13.7109375" style="102" customWidth="1"/>
    <col min="14085" max="14088" width="14.7109375" style="102" customWidth="1"/>
    <col min="14089" max="14089" width="9.85546875" style="102" customWidth="1"/>
    <col min="14090" max="14336" width="8.85546875" style="102"/>
    <col min="14337" max="14337" width="5.42578125" style="102" customWidth="1"/>
    <col min="14338" max="14338" width="18.7109375" style="102" customWidth="1"/>
    <col min="14339" max="14340" width="13.7109375" style="102" customWidth="1"/>
    <col min="14341" max="14344" width="14.7109375" style="102" customWidth="1"/>
    <col min="14345" max="14345" width="9.85546875" style="102" customWidth="1"/>
    <col min="14346" max="14592" width="8.85546875" style="102"/>
    <col min="14593" max="14593" width="5.42578125" style="102" customWidth="1"/>
    <col min="14594" max="14594" width="18.7109375" style="102" customWidth="1"/>
    <col min="14595" max="14596" width="13.7109375" style="102" customWidth="1"/>
    <col min="14597" max="14600" width="14.7109375" style="102" customWidth="1"/>
    <col min="14601" max="14601" width="9.85546875" style="102" customWidth="1"/>
    <col min="14602" max="14848" width="8.85546875" style="102"/>
    <col min="14849" max="14849" width="5.42578125" style="102" customWidth="1"/>
    <col min="14850" max="14850" width="18.7109375" style="102" customWidth="1"/>
    <col min="14851" max="14852" width="13.7109375" style="102" customWidth="1"/>
    <col min="14853" max="14856" width="14.7109375" style="102" customWidth="1"/>
    <col min="14857" max="14857" width="9.85546875" style="102" customWidth="1"/>
    <col min="14858" max="15104" width="8.85546875" style="102"/>
    <col min="15105" max="15105" width="5.42578125" style="102" customWidth="1"/>
    <col min="15106" max="15106" width="18.7109375" style="102" customWidth="1"/>
    <col min="15107" max="15108" width="13.7109375" style="102" customWidth="1"/>
    <col min="15109" max="15112" width="14.7109375" style="102" customWidth="1"/>
    <col min="15113" max="15113" width="9.85546875" style="102" customWidth="1"/>
    <col min="15114" max="15360" width="8.85546875" style="102"/>
    <col min="15361" max="15361" width="5.42578125" style="102" customWidth="1"/>
    <col min="15362" max="15362" width="18.7109375" style="102" customWidth="1"/>
    <col min="15363" max="15364" width="13.7109375" style="102" customWidth="1"/>
    <col min="15365" max="15368" width="14.7109375" style="102" customWidth="1"/>
    <col min="15369" max="15369" width="9.85546875" style="102" customWidth="1"/>
    <col min="15370" max="15616" width="8.85546875" style="102"/>
    <col min="15617" max="15617" width="5.42578125" style="102" customWidth="1"/>
    <col min="15618" max="15618" width="18.7109375" style="102" customWidth="1"/>
    <col min="15619" max="15620" width="13.7109375" style="102" customWidth="1"/>
    <col min="15621" max="15624" width="14.7109375" style="102" customWidth="1"/>
    <col min="15625" max="15625" width="9.85546875" style="102" customWidth="1"/>
    <col min="15626" max="15872" width="8.85546875" style="102"/>
    <col min="15873" max="15873" width="5.42578125" style="102" customWidth="1"/>
    <col min="15874" max="15874" width="18.7109375" style="102" customWidth="1"/>
    <col min="15875" max="15876" width="13.7109375" style="102" customWidth="1"/>
    <col min="15877" max="15880" width="14.7109375" style="102" customWidth="1"/>
    <col min="15881" max="15881" width="9.85546875" style="102" customWidth="1"/>
    <col min="15882" max="16128" width="8.85546875" style="102"/>
    <col min="16129" max="16129" width="5.42578125" style="102" customWidth="1"/>
    <col min="16130" max="16130" width="18.7109375" style="102" customWidth="1"/>
    <col min="16131" max="16132" width="13.7109375" style="102" customWidth="1"/>
    <col min="16133" max="16136" width="14.7109375" style="102" customWidth="1"/>
    <col min="16137" max="16137" width="9.85546875" style="102" customWidth="1"/>
    <col min="16138" max="16384" width="8.85546875" style="102"/>
  </cols>
  <sheetData>
    <row r="1" spans="1:11" ht="18" customHeight="1">
      <c r="A1" s="822" t="s">
        <v>8</v>
      </c>
      <c r="B1" s="818" t="s">
        <v>362</v>
      </c>
      <c r="C1" s="824" t="s">
        <v>1246</v>
      </c>
      <c r="D1" s="824" t="s">
        <v>1247</v>
      </c>
      <c r="E1" s="826" t="s">
        <v>363</v>
      </c>
      <c r="F1" s="827"/>
      <c r="G1" s="818" t="s">
        <v>364</v>
      </c>
      <c r="H1" s="828"/>
      <c r="I1" s="818" t="s">
        <v>1261</v>
      </c>
      <c r="J1" s="819"/>
      <c r="K1" s="417"/>
    </row>
    <row r="2" spans="1:11" ht="17.25" customHeight="1">
      <c r="A2" s="823"/>
      <c r="B2" s="777"/>
      <c r="C2" s="825"/>
      <c r="D2" s="825"/>
      <c r="E2" s="820" t="s">
        <v>366</v>
      </c>
      <c r="F2" s="820"/>
      <c r="G2" s="820" t="s">
        <v>366</v>
      </c>
      <c r="H2" s="774"/>
      <c r="I2" s="820" t="s">
        <v>366</v>
      </c>
      <c r="J2" s="821"/>
      <c r="K2" s="417"/>
    </row>
    <row r="3" spans="1:11" s="103" customFormat="1" ht="71.25" customHeight="1">
      <c r="A3" s="823"/>
      <c r="B3" s="777"/>
      <c r="C3" s="825"/>
      <c r="D3" s="825"/>
      <c r="E3" s="421" t="s">
        <v>367</v>
      </c>
      <c r="F3" s="413" t="s">
        <v>368</v>
      </c>
      <c r="G3" s="421" t="s">
        <v>367</v>
      </c>
      <c r="H3" s="413" t="s">
        <v>368</v>
      </c>
      <c r="I3" s="413" t="s">
        <v>412</v>
      </c>
      <c r="J3" s="414" t="s">
        <v>365</v>
      </c>
      <c r="K3" s="418"/>
    </row>
    <row r="4" spans="1:11" s="103" customFormat="1" ht="18" customHeight="1">
      <c r="A4" s="823"/>
      <c r="B4" s="422" t="s">
        <v>10</v>
      </c>
      <c r="C4" s="415" t="s">
        <v>11</v>
      </c>
      <c r="D4" s="422" t="s">
        <v>12</v>
      </c>
      <c r="E4" s="422" t="s">
        <v>237</v>
      </c>
      <c r="F4" s="415" t="s">
        <v>238</v>
      </c>
      <c r="G4" s="422" t="s">
        <v>290</v>
      </c>
      <c r="H4" s="423" t="s">
        <v>369</v>
      </c>
      <c r="I4" s="415" t="s">
        <v>370</v>
      </c>
      <c r="J4" s="416"/>
      <c r="K4" s="418"/>
    </row>
    <row r="5" spans="1:11" s="105" customFormat="1" ht="18" customHeight="1">
      <c r="A5" s="424" t="s">
        <v>2</v>
      </c>
      <c r="B5" s="425" t="s">
        <v>371</v>
      </c>
      <c r="C5" s="426">
        <v>20.5</v>
      </c>
      <c r="D5" s="426">
        <v>21.5</v>
      </c>
      <c r="E5" s="426">
        <v>12.5</v>
      </c>
      <c r="F5" s="427">
        <v>9.75</v>
      </c>
      <c r="G5" s="426"/>
      <c r="H5" s="426"/>
      <c r="I5" s="426">
        <f>SUM(E5:H5)</f>
        <v>22.25</v>
      </c>
      <c r="J5" s="428">
        <v>0</v>
      </c>
      <c r="K5" s="419"/>
    </row>
    <row r="6" spans="1:11" s="105" customFormat="1" ht="18" customHeight="1">
      <c r="A6" s="424" t="s">
        <v>4</v>
      </c>
      <c r="B6" s="425" t="s">
        <v>6</v>
      </c>
      <c r="C6" s="426">
        <v>6.5</v>
      </c>
      <c r="D6" s="426">
        <v>6.5</v>
      </c>
      <c r="E6" s="426">
        <v>3</v>
      </c>
      <c r="F6" s="427">
        <v>3</v>
      </c>
      <c r="G6" s="426"/>
      <c r="H6" s="426">
        <v>0.75</v>
      </c>
      <c r="I6" s="426">
        <f>SUM(E6:H6)</f>
        <v>6.75</v>
      </c>
      <c r="J6" s="428">
        <v>6</v>
      </c>
      <c r="K6" s="419"/>
    </row>
    <row r="7" spans="1:11" s="106" customFormat="1" ht="21" customHeight="1" thickBot="1">
      <c r="A7" s="429" t="s">
        <v>50</v>
      </c>
      <c r="B7" s="430" t="s">
        <v>372</v>
      </c>
      <c r="C7" s="431">
        <f>SUM(C5:C6)</f>
        <v>27</v>
      </c>
      <c r="D7" s="431">
        <f t="shared" ref="D7:J7" si="0">SUM(D5:D6)</f>
        <v>28</v>
      </c>
      <c r="E7" s="431">
        <f t="shared" si="0"/>
        <v>15.5</v>
      </c>
      <c r="F7" s="431">
        <f t="shared" si="0"/>
        <v>12.75</v>
      </c>
      <c r="G7" s="431">
        <f t="shared" si="0"/>
        <v>0</v>
      </c>
      <c r="H7" s="431">
        <f t="shared" si="0"/>
        <v>0.75</v>
      </c>
      <c r="I7" s="431">
        <f t="shared" si="0"/>
        <v>29</v>
      </c>
      <c r="J7" s="432">
        <f t="shared" si="0"/>
        <v>6</v>
      </c>
      <c r="K7" s="420"/>
    </row>
    <row r="8" spans="1:11" ht="15">
      <c r="A8" s="107"/>
      <c r="B8" s="108"/>
      <c r="C8" s="109"/>
      <c r="D8" s="109"/>
      <c r="E8" s="110"/>
      <c r="F8" s="111"/>
      <c r="G8" s="110"/>
      <c r="H8" s="110"/>
      <c r="I8" s="107"/>
      <c r="J8" s="112"/>
      <c r="K8" s="112"/>
    </row>
    <row r="9" spans="1:11" ht="15">
      <c r="A9" s="107"/>
      <c r="B9" s="113"/>
      <c r="C9" s="109"/>
      <c r="D9" s="109"/>
      <c r="E9" s="110"/>
      <c r="F9" s="111"/>
      <c r="G9" s="110"/>
      <c r="H9" s="110"/>
      <c r="I9" s="107"/>
      <c r="J9" s="112"/>
      <c r="K9" s="112"/>
    </row>
    <row r="10" spans="1:11" ht="15">
      <c r="A10" s="107"/>
      <c r="B10" s="113"/>
      <c r="C10" s="109"/>
      <c r="D10" s="109"/>
      <c r="E10" s="110"/>
      <c r="F10" s="111"/>
      <c r="G10" s="110"/>
      <c r="H10" s="110"/>
      <c r="I10" s="107"/>
      <c r="J10" s="112"/>
      <c r="K10" s="112"/>
    </row>
    <row r="11" spans="1:11" ht="15.75">
      <c r="A11" s="112"/>
      <c r="B11" s="114"/>
      <c r="C11" s="115"/>
      <c r="D11" s="115"/>
      <c r="E11" s="116"/>
      <c r="F11" s="117"/>
      <c r="G11" s="116"/>
      <c r="H11" s="116"/>
      <c r="I11" s="112"/>
      <c r="J11" s="112"/>
      <c r="K11" s="112"/>
    </row>
    <row r="12" spans="1:11" ht="15.75">
      <c r="A12" s="112"/>
      <c r="B12" s="118"/>
      <c r="C12" s="115"/>
      <c r="D12" s="115"/>
      <c r="E12" s="116"/>
      <c r="F12" s="117"/>
      <c r="G12" s="116"/>
      <c r="H12" s="116"/>
      <c r="I12" s="112"/>
      <c r="J12" s="112"/>
      <c r="K12" s="112"/>
    </row>
    <row r="13" spans="1:11" ht="15.75">
      <c r="A13" s="112"/>
      <c r="B13" s="118"/>
      <c r="C13" s="115"/>
      <c r="D13" s="115"/>
      <c r="E13" s="116"/>
      <c r="F13" s="117"/>
      <c r="G13" s="116"/>
      <c r="H13" s="116"/>
      <c r="I13" s="112"/>
      <c r="J13" s="112"/>
      <c r="K13" s="112"/>
    </row>
    <row r="14" spans="1:11" ht="15.75">
      <c r="A14" s="112"/>
      <c r="B14" s="114"/>
      <c r="C14" s="115"/>
      <c r="D14" s="115"/>
      <c r="E14" s="116"/>
      <c r="F14" s="117"/>
      <c r="G14" s="116"/>
      <c r="H14" s="116"/>
      <c r="I14" s="112"/>
      <c r="J14" s="112"/>
      <c r="K14" s="112"/>
    </row>
    <row r="15" spans="1:11" ht="15.75">
      <c r="A15" s="112"/>
      <c r="B15" s="118"/>
      <c r="C15" s="115"/>
      <c r="D15" s="115"/>
      <c r="E15" s="116"/>
      <c r="F15" s="117"/>
      <c r="G15" s="116"/>
      <c r="H15" s="116"/>
      <c r="I15" s="112"/>
      <c r="J15" s="112"/>
      <c r="K15" s="112"/>
    </row>
    <row r="16" spans="1:11" ht="15.75">
      <c r="A16" s="112"/>
      <c r="B16" s="114"/>
      <c r="C16" s="115"/>
      <c r="D16" s="115"/>
      <c r="E16" s="116"/>
      <c r="F16" s="117"/>
      <c r="G16" s="116"/>
      <c r="H16" s="116"/>
      <c r="I16" s="112"/>
      <c r="J16" s="112"/>
      <c r="K16" s="112"/>
    </row>
    <row r="17" spans="1:11" ht="15.75">
      <c r="A17" s="112"/>
      <c r="B17" s="118"/>
      <c r="C17" s="115"/>
      <c r="D17" s="115"/>
      <c r="E17" s="116"/>
      <c r="F17" s="117"/>
      <c r="G17" s="116"/>
      <c r="H17" s="116"/>
      <c r="I17" s="112"/>
      <c r="J17" s="112"/>
      <c r="K17" s="112"/>
    </row>
    <row r="18" spans="1:11" ht="15.75">
      <c r="A18" s="112"/>
      <c r="B18" s="114"/>
      <c r="C18" s="115"/>
      <c r="D18" s="115"/>
      <c r="E18" s="116"/>
      <c r="F18" s="117"/>
      <c r="G18" s="116"/>
      <c r="H18" s="116"/>
      <c r="I18" s="112"/>
      <c r="J18" s="112"/>
      <c r="K18" s="112"/>
    </row>
    <row r="19" spans="1:11" ht="15.75">
      <c r="A19" s="112"/>
      <c r="B19" s="118"/>
      <c r="C19" s="115"/>
      <c r="D19" s="115"/>
      <c r="E19" s="116"/>
      <c r="F19" s="117"/>
      <c r="G19" s="116"/>
      <c r="H19" s="116"/>
      <c r="I19" s="112"/>
      <c r="J19" s="112"/>
      <c r="K19" s="112"/>
    </row>
    <row r="20" spans="1:11" ht="15.75">
      <c r="A20" s="112"/>
      <c r="B20" s="114"/>
      <c r="C20" s="115"/>
      <c r="D20" s="115"/>
      <c r="E20" s="116"/>
      <c r="F20" s="117"/>
      <c r="G20" s="116"/>
      <c r="H20" s="116"/>
      <c r="I20" s="112"/>
      <c r="J20" s="112"/>
      <c r="K20" s="112"/>
    </row>
    <row r="21" spans="1:11" ht="15.75">
      <c r="A21" s="112"/>
      <c r="B21" s="118"/>
      <c r="C21" s="115"/>
      <c r="D21" s="115"/>
      <c r="E21" s="116"/>
      <c r="F21" s="117"/>
      <c r="G21" s="116"/>
      <c r="H21" s="116"/>
      <c r="I21" s="112"/>
      <c r="J21" s="112"/>
      <c r="K21" s="112"/>
    </row>
    <row r="22" spans="1:11" s="123" customFormat="1" ht="15.75">
      <c r="A22" s="119"/>
      <c r="B22" s="120"/>
      <c r="C22" s="121"/>
      <c r="D22" s="121"/>
      <c r="E22" s="121"/>
      <c r="F22" s="122"/>
      <c r="G22" s="121"/>
      <c r="H22" s="121"/>
      <c r="I22" s="119"/>
      <c r="J22" s="119"/>
      <c r="K22" s="119"/>
    </row>
    <row r="23" spans="1:11" ht="15.75">
      <c r="A23" s="112"/>
      <c r="B23" s="118"/>
      <c r="C23" s="115"/>
      <c r="D23" s="115"/>
      <c r="E23" s="116"/>
      <c r="F23" s="117"/>
      <c r="G23" s="116"/>
      <c r="H23" s="116"/>
      <c r="I23" s="112"/>
      <c r="J23" s="112"/>
      <c r="K23" s="112"/>
    </row>
    <row r="24" spans="1:11" ht="15.75">
      <c r="A24" s="112"/>
      <c r="B24" s="118"/>
      <c r="C24" s="115"/>
      <c r="D24" s="115"/>
      <c r="E24" s="116"/>
      <c r="F24" s="117"/>
      <c r="G24" s="116"/>
      <c r="H24" s="116"/>
      <c r="I24" s="112"/>
      <c r="J24" s="112"/>
      <c r="K24" s="112"/>
    </row>
    <row r="25" spans="1:11" ht="15.75">
      <c r="A25" s="112"/>
      <c r="B25" s="114"/>
      <c r="C25" s="115"/>
      <c r="D25" s="115"/>
      <c r="E25" s="116"/>
      <c r="F25" s="117"/>
      <c r="G25" s="116"/>
      <c r="H25" s="116"/>
      <c r="I25" s="112"/>
      <c r="J25" s="112"/>
      <c r="K25" s="112"/>
    </row>
    <row r="26" spans="1:11" ht="15.75">
      <c r="A26" s="112"/>
      <c r="B26" s="118"/>
      <c r="C26" s="115"/>
      <c r="D26" s="115"/>
      <c r="E26" s="116"/>
      <c r="F26" s="117"/>
      <c r="G26" s="116"/>
      <c r="H26" s="116"/>
      <c r="I26" s="112"/>
      <c r="J26" s="112"/>
      <c r="K26" s="112"/>
    </row>
    <row r="27" spans="1:11" ht="15.75">
      <c r="A27" s="112"/>
      <c r="B27" s="118"/>
      <c r="C27" s="115"/>
      <c r="D27" s="115"/>
      <c r="E27" s="116"/>
      <c r="F27" s="117"/>
      <c r="G27" s="116"/>
      <c r="H27" s="116"/>
      <c r="I27" s="112"/>
      <c r="J27" s="112"/>
      <c r="K27" s="112"/>
    </row>
    <row r="28" spans="1:11" s="123" customFormat="1" ht="15.75">
      <c r="A28" s="119"/>
      <c r="B28" s="120"/>
      <c r="C28" s="121"/>
      <c r="D28" s="121"/>
      <c r="E28" s="121"/>
      <c r="F28" s="122"/>
      <c r="G28" s="121"/>
      <c r="H28" s="121"/>
      <c r="I28" s="119"/>
      <c r="J28" s="119"/>
      <c r="K28" s="119"/>
    </row>
    <row r="29" spans="1:11">
      <c r="A29" s="112"/>
      <c r="B29" s="112"/>
      <c r="C29" s="115"/>
      <c r="D29" s="115"/>
      <c r="E29" s="116"/>
      <c r="F29" s="117"/>
      <c r="G29" s="116"/>
      <c r="H29" s="116"/>
      <c r="I29" s="112"/>
      <c r="J29" s="112"/>
      <c r="K29" s="112"/>
    </row>
    <row r="30" spans="1:11">
      <c r="A30" s="112"/>
      <c r="B30" s="112"/>
      <c r="C30" s="115"/>
      <c r="D30" s="115"/>
      <c r="E30" s="116"/>
      <c r="F30" s="117"/>
      <c r="G30" s="116"/>
      <c r="H30" s="116"/>
      <c r="I30" s="112"/>
      <c r="J30" s="112"/>
      <c r="K30" s="112"/>
    </row>
    <row r="31" spans="1:11">
      <c r="A31" s="112"/>
      <c r="B31" s="112"/>
      <c r="C31" s="115"/>
      <c r="D31" s="115"/>
      <c r="E31" s="116"/>
      <c r="F31" s="117"/>
      <c r="G31" s="116"/>
      <c r="H31" s="116"/>
      <c r="I31" s="112"/>
      <c r="J31" s="112"/>
      <c r="K31" s="112"/>
    </row>
    <row r="32" spans="1:11">
      <c r="A32" s="112"/>
      <c r="B32" s="112"/>
      <c r="C32" s="115"/>
      <c r="D32" s="115"/>
      <c r="E32" s="116"/>
      <c r="F32" s="117"/>
      <c r="G32" s="116"/>
      <c r="H32" s="116"/>
      <c r="I32" s="112"/>
      <c r="J32" s="112"/>
      <c r="K32" s="112"/>
    </row>
    <row r="33" spans="1:11">
      <c r="A33" s="112"/>
      <c r="B33" s="112"/>
      <c r="C33" s="115"/>
      <c r="D33" s="115"/>
      <c r="E33" s="116"/>
      <c r="F33" s="117"/>
      <c r="G33" s="116"/>
      <c r="H33" s="116"/>
      <c r="I33" s="112"/>
      <c r="J33" s="112"/>
      <c r="K33" s="112"/>
    </row>
    <row r="34" spans="1:11">
      <c r="A34" s="112"/>
      <c r="B34" s="112"/>
      <c r="C34" s="115"/>
      <c r="D34" s="115"/>
      <c r="E34" s="116"/>
      <c r="F34" s="117"/>
      <c r="G34" s="116"/>
      <c r="H34" s="116"/>
      <c r="I34" s="112"/>
      <c r="J34" s="112"/>
      <c r="K34" s="112"/>
    </row>
    <row r="35" spans="1:11">
      <c r="A35" s="112"/>
      <c r="B35" s="112"/>
      <c r="C35" s="115"/>
      <c r="D35" s="115"/>
      <c r="E35" s="116"/>
      <c r="F35" s="117"/>
      <c r="G35" s="116"/>
      <c r="H35" s="116"/>
      <c r="I35" s="112"/>
      <c r="J35" s="112"/>
      <c r="K35" s="112"/>
    </row>
    <row r="36" spans="1:11">
      <c r="A36" s="112"/>
      <c r="B36" s="112"/>
      <c r="C36" s="115"/>
      <c r="D36" s="115"/>
      <c r="E36" s="116"/>
      <c r="F36" s="117"/>
      <c r="G36" s="116"/>
      <c r="H36" s="116"/>
      <c r="I36" s="112"/>
      <c r="J36" s="112"/>
      <c r="K36" s="112"/>
    </row>
    <row r="37" spans="1:11">
      <c r="A37" s="112"/>
      <c r="B37" s="112"/>
      <c r="C37" s="115"/>
      <c r="D37" s="115"/>
      <c r="E37" s="116"/>
      <c r="F37" s="117"/>
      <c r="G37" s="116"/>
      <c r="H37" s="116"/>
      <c r="I37" s="112"/>
      <c r="J37" s="112"/>
      <c r="K37" s="112"/>
    </row>
    <row r="38" spans="1:11">
      <c r="A38" s="112"/>
      <c r="B38" s="112"/>
      <c r="C38" s="115"/>
      <c r="D38" s="115"/>
      <c r="E38" s="116"/>
      <c r="F38" s="117"/>
      <c r="G38" s="116"/>
      <c r="H38" s="116"/>
      <c r="I38" s="112"/>
      <c r="J38" s="112"/>
      <c r="K38" s="112"/>
    </row>
    <row r="39" spans="1:11">
      <c r="A39" s="112"/>
      <c r="B39" s="112"/>
      <c r="C39" s="115"/>
      <c r="D39" s="115"/>
      <c r="E39" s="116"/>
      <c r="F39" s="117"/>
      <c r="G39" s="116"/>
      <c r="H39" s="116"/>
      <c r="I39" s="112"/>
      <c r="J39" s="112"/>
      <c r="K39" s="112"/>
    </row>
    <row r="40" spans="1:11">
      <c r="A40" s="112"/>
      <c r="B40" s="112"/>
      <c r="C40" s="115"/>
      <c r="D40" s="115"/>
      <c r="E40" s="116"/>
      <c r="F40" s="117"/>
      <c r="G40" s="116"/>
      <c r="H40" s="116"/>
      <c r="I40" s="112"/>
      <c r="J40" s="112"/>
      <c r="K40" s="112"/>
    </row>
    <row r="41" spans="1:11">
      <c r="A41" s="112"/>
      <c r="B41" s="112"/>
      <c r="C41" s="115"/>
      <c r="D41" s="115"/>
      <c r="E41" s="116"/>
      <c r="F41" s="117"/>
      <c r="G41" s="116"/>
      <c r="H41" s="116"/>
      <c r="I41" s="112"/>
      <c r="J41" s="112"/>
      <c r="K41" s="112"/>
    </row>
    <row r="42" spans="1:11">
      <c r="A42" s="112"/>
      <c r="B42" s="112"/>
      <c r="C42" s="115"/>
      <c r="D42" s="115"/>
      <c r="E42" s="116"/>
      <c r="F42" s="117"/>
      <c r="G42" s="116"/>
      <c r="H42" s="116"/>
      <c r="I42" s="112"/>
      <c r="J42" s="112"/>
      <c r="K42" s="112"/>
    </row>
    <row r="43" spans="1:11">
      <c r="A43" s="112"/>
      <c r="B43" s="112"/>
      <c r="C43" s="115"/>
      <c r="D43" s="115"/>
      <c r="E43" s="116"/>
      <c r="F43" s="117"/>
      <c r="G43" s="116"/>
      <c r="H43" s="116"/>
      <c r="I43" s="112"/>
      <c r="J43" s="112"/>
      <c r="K43" s="112"/>
    </row>
  </sheetData>
  <mergeCells count="10">
    <mergeCell ref="I1:J1"/>
    <mergeCell ref="I2:J2"/>
    <mergeCell ref="E2:F2"/>
    <mergeCell ref="G2:H2"/>
    <mergeCell ref="A1:A4"/>
    <mergeCell ref="B1:B3"/>
    <mergeCell ref="C1:C3"/>
    <mergeCell ref="D1:D3"/>
    <mergeCell ref="E1:F1"/>
    <mergeCell ref="G1:H1"/>
  </mergeCells>
  <printOptions horizontalCentered="1"/>
  <pageMargins left="0.43307086614173229" right="0.39370078740157483" top="1.6141732283464567" bottom="0.98425196850393704" header="0.70866141732283472" footer="0.51181102362204722"/>
  <pageSetup paperSize="9" scale="73" orientation="portrait" r:id="rId1"/>
  <headerFooter alignWithMargins="0">
    <oddHeader>&amp;C&amp;"Times New Roman,Félkövér"&amp;12
Halimba község Önkormányzatának 2018. évi létszámkerete&amp;R&amp;"Times New Roman,Félkövér"&amp;11 &amp;10 8. melléklet a 9/2018. (XII.5.)önkormányzati rendelethez</oddHeader>
    <oddFooter>&amp;C&amp;P&amp;R&amp;"Times New Roman,Normál"&amp;F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U57"/>
  <sheetViews>
    <sheetView view="pageBreakPreview" topLeftCell="C1" zoomScale="60" zoomScaleNormal="100" workbookViewId="0">
      <selection activeCell="P2" sqref="P2"/>
    </sheetView>
  </sheetViews>
  <sheetFormatPr defaultColWidth="6.5703125" defaultRowHeight="12.75"/>
  <cols>
    <col min="1" max="1" width="6.5703125" style="127"/>
    <col min="2" max="2" width="11.7109375" style="127" customWidth="1"/>
    <col min="3" max="3" width="7" style="127" customWidth="1"/>
    <col min="4" max="4" width="6.7109375" style="127" bestFit="1" customWidth="1"/>
    <col min="5" max="5" width="10.42578125" style="127" customWidth="1"/>
    <col min="6" max="6" width="9" style="127" bestFit="1" customWidth="1"/>
    <col min="7" max="7" width="10.85546875" style="130" customWidth="1"/>
    <col min="8" max="8" width="10" style="309" customWidth="1"/>
    <col min="9" max="9" width="11.140625" style="130" customWidth="1"/>
    <col min="10" max="10" width="10" style="130" customWidth="1"/>
    <col min="11" max="11" width="11" style="130" customWidth="1"/>
    <col min="12" max="12" width="11.28515625" style="130" customWidth="1"/>
    <col min="13" max="14" width="10" style="127" customWidth="1"/>
    <col min="15" max="15" width="11" style="127" customWidth="1"/>
    <col min="16" max="18" width="10" style="127" customWidth="1"/>
    <col min="19" max="19" width="10" style="128" customWidth="1"/>
    <col min="20" max="20" width="10" style="127" customWidth="1"/>
    <col min="21" max="21" width="11.28515625" style="127" customWidth="1"/>
    <col min="22" max="22" width="11" style="127" customWidth="1"/>
    <col min="23" max="23" width="11.140625" style="127" customWidth="1"/>
    <col min="24" max="24" width="10" style="127" customWidth="1"/>
    <col min="25" max="25" width="10.42578125" style="127" customWidth="1"/>
    <col min="26" max="26" width="10" style="127" customWidth="1"/>
    <col min="27" max="27" width="10.5703125" style="127" customWidth="1"/>
    <col min="28" max="28" width="11" style="127" customWidth="1"/>
    <col min="29" max="16384" width="6.5703125" style="127"/>
  </cols>
  <sheetData>
    <row r="2" spans="1:21">
      <c r="C2" s="128"/>
      <c r="D2" s="128"/>
      <c r="E2" s="128"/>
      <c r="F2" s="128"/>
      <c r="G2" s="251"/>
      <c r="H2" s="308"/>
      <c r="I2" s="251"/>
      <c r="J2" s="251"/>
      <c r="K2" s="251"/>
      <c r="P2" s="129"/>
      <c r="T2" s="128"/>
    </row>
    <row r="3" spans="1:21" ht="13.5" thickBot="1"/>
    <row r="4" spans="1:21">
      <c r="A4" s="349"/>
      <c r="B4" s="349"/>
      <c r="C4" s="349"/>
      <c r="D4" s="350"/>
      <c r="E4" s="351"/>
      <c r="F4" s="352"/>
      <c r="G4" s="353"/>
      <c r="H4" s="354"/>
      <c r="I4" s="353"/>
      <c r="J4" s="353"/>
      <c r="K4" s="353"/>
      <c r="L4" s="353"/>
      <c r="M4" s="352"/>
      <c r="N4" s="352"/>
      <c r="O4" s="352"/>
      <c r="P4" s="352"/>
      <c r="Q4" s="352"/>
      <c r="R4" s="352"/>
      <c r="S4" s="355"/>
      <c r="T4" s="356"/>
    </row>
    <row r="5" spans="1:21">
      <c r="A5" s="349"/>
      <c r="B5" s="349"/>
      <c r="C5" s="357" t="s">
        <v>764</v>
      </c>
      <c r="D5" s="358"/>
      <c r="E5" s="359" t="s">
        <v>765</v>
      </c>
      <c r="F5" s="357" t="s">
        <v>765</v>
      </c>
      <c r="G5" s="360" t="s">
        <v>766</v>
      </c>
      <c r="H5" s="361" t="s">
        <v>767</v>
      </c>
      <c r="I5" s="360" t="s">
        <v>768</v>
      </c>
      <c r="J5" s="360" t="s">
        <v>769</v>
      </c>
      <c r="K5" s="360" t="s">
        <v>770</v>
      </c>
      <c r="L5" s="360" t="s">
        <v>771</v>
      </c>
      <c r="M5" s="357"/>
      <c r="N5" s="357"/>
      <c r="O5" s="357" t="s">
        <v>772</v>
      </c>
      <c r="P5" s="357" t="s">
        <v>373</v>
      </c>
      <c r="Q5" s="362">
        <v>0.5</v>
      </c>
      <c r="R5" s="357" t="s">
        <v>773</v>
      </c>
      <c r="S5" s="357" t="s">
        <v>774</v>
      </c>
      <c r="T5" s="363" t="s">
        <v>798</v>
      </c>
    </row>
    <row r="6" spans="1:21">
      <c r="A6" s="349"/>
      <c r="B6" s="349"/>
      <c r="C6" s="357" t="s">
        <v>1248</v>
      </c>
      <c r="D6" s="358" t="s">
        <v>1249</v>
      </c>
      <c r="E6" s="359"/>
      <c r="F6" s="357"/>
      <c r="G6" s="360" t="s">
        <v>775</v>
      </c>
      <c r="H6" s="364"/>
      <c r="I6" s="360" t="s">
        <v>776</v>
      </c>
      <c r="J6" s="360"/>
      <c r="K6" s="360"/>
      <c r="L6" s="360"/>
      <c r="M6" s="357"/>
      <c r="N6" s="357"/>
      <c r="O6" s="357" t="s">
        <v>777</v>
      </c>
      <c r="P6" s="357"/>
      <c r="Q6" s="357"/>
      <c r="R6" s="357"/>
      <c r="S6" s="357" t="s">
        <v>374</v>
      </c>
      <c r="T6" s="363" t="s">
        <v>374</v>
      </c>
    </row>
    <row r="7" spans="1:21">
      <c r="A7" s="357" t="s">
        <v>778</v>
      </c>
      <c r="B7" s="357"/>
      <c r="C7" s="349"/>
      <c r="D7" s="350"/>
      <c r="E7" s="365"/>
      <c r="F7" s="349"/>
      <c r="G7" s="366"/>
      <c r="H7" s="367"/>
      <c r="I7" s="368">
        <v>12688000</v>
      </c>
      <c r="J7" s="368">
        <v>2553000</v>
      </c>
      <c r="K7" s="368">
        <v>2324000</v>
      </c>
      <c r="L7" s="368">
        <v>12925270</v>
      </c>
      <c r="M7" s="369"/>
      <c r="N7" s="369">
        <v>0</v>
      </c>
      <c r="O7" s="368">
        <f>SUM(I7:N7)</f>
        <v>30490270</v>
      </c>
      <c r="P7" s="368"/>
      <c r="Q7" s="368"/>
      <c r="R7" s="366"/>
      <c r="S7" s="360" t="s">
        <v>779</v>
      </c>
      <c r="T7" s="370"/>
    </row>
    <row r="8" spans="1:21">
      <c r="A8" s="357"/>
      <c r="B8" s="357"/>
      <c r="C8" s="349"/>
      <c r="D8" s="350"/>
      <c r="E8" s="365"/>
      <c r="F8" s="349"/>
      <c r="G8" s="366"/>
      <c r="H8" s="367"/>
      <c r="I8" s="366"/>
      <c r="J8" s="366"/>
      <c r="K8" s="366"/>
      <c r="L8" s="366"/>
      <c r="M8" s="349"/>
      <c r="N8" s="349"/>
      <c r="O8" s="368"/>
      <c r="P8" s="366"/>
      <c r="Q8" s="366"/>
      <c r="R8" s="366"/>
      <c r="S8" s="360"/>
      <c r="T8" s="370"/>
    </row>
    <row r="9" spans="1:21">
      <c r="A9" s="357" t="s">
        <v>780</v>
      </c>
      <c r="B9" s="357"/>
      <c r="C9" s="349">
        <v>732</v>
      </c>
      <c r="D9" s="350">
        <v>660</v>
      </c>
      <c r="E9" s="365"/>
      <c r="F9" s="371">
        <v>360</v>
      </c>
      <c r="G9" s="366">
        <f>SUM(F9*D9)</f>
        <v>237600</v>
      </c>
      <c r="H9" s="364">
        <f>SUM(G9/G29)*100</f>
        <v>1.8672448629154639</v>
      </c>
      <c r="I9" s="366">
        <f>SUM(I7)*H9/100</f>
        <v>236916.02820671405</v>
      </c>
      <c r="J9" s="366">
        <f>SUM(J7)*H9/100</f>
        <v>47670.761350231798</v>
      </c>
      <c r="K9" s="366">
        <f>SUM(K7)*H9/100</f>
        <v>43394.770614155379</v>
      </c>
      <c r="L9" s="366">
        <f>SUM(G9)</f>
        <v>237600</v>
      </c>
      <c r="M9" s="349"/>
      <c r="N9" s="349"/>
      <c r="O9" s="368">
        <f t="shared" ref="O9:O25" si="0">SUM(I9:N9)</f>
        <v>565581.56017110124</v>
      </c>
      <c r="P9" s="366">
        <f>SUM(N36*F9)*0</f>
        <v>0</v>
      </c>
      <c r="Q9" s="366">
        <f>SUM(O36*F9)/2</f>
        <v>0</v>
      </c>
      <c r="R9" s="366">
        <f>SUM(P36*F9)</f>
        <v>0</v>
      </c>
      <c r="S9" s="360">
        <f>SUM(P9:R9)</f>
        <v>0</v>
      </c>
      <c r="T9" s="372">
        <f>SUM(S9*0.27)</f>
        <v>0</v>
      </c>
    </row>
    <row r="10" spans="1:21">
      <c r="A10" s="357"/>
      <c r="B10" s="357"/>
      <c r="C10" s="349"/>
      <c r="D10" s="350"/>
      <c r="E10" s="365"/>
      <c r="F10" s="349"/>
      <c r="G10" s="366">
        <f>SUM(E10*D10)</f>
        <v>0</v>
      </c>
      <c r="H10" s="364"/>
      <c r="I10" s="366"/>
      <c r="J10" s="366"/>
      <c r="K10" s="366"/>
      <c r="L10" s="366"/>
      <c r="M10" s="349"/>
      <c r="N10" s="349"/>
      <c r="O10" s="368"/>
      <c r="P10" s="373"/>
      <c r="Q10" s="366"/>
      <c r="R10" s="374"/>
      <c r="S10" s="360">
        <f t="shared" ref="S10:S29" si="1">SUM(P10:R10)</f>
        <v>0</v>
      </c>
      <c r="T10" s="372"/>
    </row>
    <row r="11" spans="1:21">
      <c r="A11" s="357" t="s">
        <v>781</v>
      </c>
      <c r="B11" s="357"/>
      <c r="C11" s="349">
        <v>11437</v>
      </c>
      <c r="D11" s="350">
        <v>12100</v>
      </c>
      <c r="E11" s="365"/>
      <c r="F11" s="371">
        <v>304</v>
      </c>
      <c r="G11" s="366">
        <f>SUM(F11*D11)</f>
        <v>3678400</v>
      </c>
      <c r="H11" s="364">
        <f>SUM(G11/G29)*100</f>
        <v>28.907716766617181</v>
      </c>
      <c r="I11" s="366">
        <f>SUM(I7)*H11/100</f>
        <v>3667811.1033483879</v>
      </c>
      <c r="J11" s="366">
        <f>SUM(J7)*H11/100</f>
        <v>738014.00905173656</v>
      </c>
      <c r="K11" s="366">
        <f>SUM(K7)*H11/100</f>
        <v>671815.33765618328</v>
      </c>
      <c r="L11" s="366">
        <f>SUM(G11)</f>
        <v>3678400</v>
      </c>
      <c r="M11" s="349"/>
      <c r="N11" s="349"/>
      <c r="O11" s="368">
        <f t="shared" si="0"/>
        <v>8756040.450056307</v>
      </c>
      <c r="P11" s="366">
        <f>SUM(N37*F11)*0</f>
        <v>0</v>
      </c>
      <c r="Q11" s="366">
        <f>SUM(O37*F11)/2</f>
        <v>0</v>
      </c>
      <c r="R11" s="366">
        <f>SUM(P37*F11)</f>
        <v>200640</v>
      </c>
      <c r="S11" s="360">
        <f t="shared" si="1"/>
        <v>200640</v>
      </c>
      <c r="T11" s="372">
        <f>SUM(S11*0.27)</f>
        <v>54172.800000000003</v>
      </c>
      <c r="U11" s="130"/>
    </row>
    <row r="12" spans="1:21">
      <c r="A12" s="357"/>
      <c r="B12" s="357"/>
      <c r="C12" s="349"/>
      <c r="D12" s="350"/>
      <c r="E12" s="365"/>
      <c r="F12" s="349"/>
      <c r="G12" s="366"/>
      <c r="H12" s="364"/>
      <c r="I12" s="366"/>
      <c r="J12" s="366"/>
      <c r="K12" s="366"/>
      <c r="L12" s="366"/>
      <c r="M12" s="349"/>
      <c r="N12" s="349"/>
      <c r="O12" s="368"/>
      <c r="P12" s="373"/>
      <c r="Q12" s="366"/>
      <c r="R12" s="374"/>
      <c r="S12" s="360">
        <f t="shared" si="1"/>
        <v>0</v>
      </c>
      <c r="T12" s="372"/>
      <c r="U12" s="130"/>
    </row>
    <row r="13" spans="1:21">
      <c r="A13" s="375"/>
      <c r="B13" s="357"/>
      <c r="C13" s="349"/>
      <c r="D13" s="350">
        <v>0</v>
      </c>
      <c r="E13" s="365"/>
      <c r="F13" s="371"/>
      <c r="G13" s="366"/>
      <c r="H13" s="364"/>
      <c r="I13" s="366"/>
      <c r="J13" s="366"/>
      <c r="K13" s="366"/>
      <c r="L13" s="366"/>
      <c r="M13" s="349"/>
      <c r="N13" s="349"/>
      <c r="O13" s="368">
        <f t="shared" si="0"/>
        <v>0</v>
      </c>
      <c r="P13" s="373"/>
      <c r="Q13" s="366"/>
      <c r="R13" s="374"/>
      <c r="S13" s="360"/>
      <c r="T13" s="372"/>
      <c r="U13" s="130"/>
    </row>
    <row r="14" spans="1:21">
      <c r="A14" s="357"/>
      <c r="B14" s="357"/>
      <c r="C14" s="349"/>
      <c r="D14" s="350"/>
      <c r="E14" s="365"/>
      <c r="F14" s="349"/>
      <c r="G14" s="366"/>
      <c r="H14" s="376">
        <f>SUM(H13,H9,H11)</f>
        <v>30.774961629532644</v>
      </c>
      <c r="I14" s="366"/>
      <c r="J14" s="366"/>
      <c r="K14" s="366">
        <f>SUM(K13,K11,K9)</f>
        <v>715210.10827033862</v>
      </c>
      <c r="L14" s="366"/>
      <c r="M14" s="349"/>
      <c r="N14" s="349"/>
      <c r="O14" s="368"/>
      <c r="P14" s="373"/>
      <c r="Q14" s="366"/>
      <c r="R14" s="374"/>
      <c r="S14" s="360">
        <f t="shared" si="1"/>
        <v>0</v>
      </c>
      <c r="T14" s="372"/>
      <c r="U14" s="130"/>
    </row>
    <row r="15" spans="1:21">
      <c r="A15" s="357" t="s">
        <v>782</v>
      </c>
      <c r="B15" s="357"/>
      <c r="C15" s="349">
        <v>11029</v>
      </c>
      <c r="D15" s="350">
        <v>11100</v>
      </c>
      <c r="E15" s="365"/>
      <c r="F15" s="371">
        <v>220</v>
      </c>
      <c r="G15" s="366">
        <f>SUM(F15*D15)</f>
        <v>2442000</v>
      </c>
      <c r="H15" s="364">
        <f>SUM(G15/G29)*100</f>
        <v>19.191127757742269</v>
      </c>
      <c r="I15" s="366">
        <f>SUM(I7)*H15/100</f>
        <v>2434970.2899023388</v>
      </c>
      <c r="J15" s="366">
        <f>SUM(J7)*H15/100</f>
        <v>489949.49165516009</v>
      </c>
      <c r="K15" s="366">
        <f>SUM(K7)*H15/100</f>
        <v>446001.80908993038</v>
      </c>
      <c r="L15" s="366">
        <f>SUM(G15)</f>
        <v>2442000</v>
      </c>
      <c r="M15" s="349"/>
      <c r="N15" s="349"/>
      <c r="O15" s="368">
        <f t="shared" si="0"/>
        <v>5812921.5906474292</v>
      </c>
      <c r="P15" s="366">
        <f>SUM(N39*F15)*0</f>
        <v>0</v>
      </c>
      <c r="Q15" s="366">
        <f>SUM(O39*F15)/2</f>
        <v>468050</v>
      </c>
      <c r="R15" s="366">
        <f>SUM(P39*F15)</f>
        <v>1424500</v>
      </c>
      <c r="S15" s="360">
        <f t="shared" si="1"/>
        <v>1892550</v>
      </c>
      <c r="T15" s="372">
        <f>SUM(S15*0.27)</f>
        <v>510988.50000000006</v>
      </c>
      <c r="U15" s="130"/>
    </row>
    <row r="16" spans="1:21">
      <c r="A16" s="357"/>
      <c r="B16" s="357"/>
      <c r="C16" s="349"/>
      <c r="D16" s="350"/>
      <c r="E16" s="365"/>
      <c r="F16" s="349"/>
      <c r="G16" s="377"/>
      <c r="H16" s="364"/>
      <c r="I16" s="366"/>
      <c r="J16" s="366"/>
      <c r="K16" s="366"/>
      <c r="L16" s="366"/>
      <c r="M16" s="349"/>
      <c r="N16" s="349"/>
      <c r="O16" s="368"/>
      <c r="P16" s="366"/>
      <c r="Q16" s="366"/>
      <c r="R16" s="366"/>
      <c r="S16" s="360">
        <f t="shared" si="1"/>
        <v>0</v>
      </c>
      <c r="T16" s="372"/>
    </row>
    <row r="17" spans="1:21">
      <c r="A17" s="357" t="s">
        <v>783</v>
      </c>
      <c r="B17" s="357"/>
      <c r="C17" s="349">
        <v>216</v>
      </c>
      <c r="D17" s="350">
        <v>320</v>
      </c>
      <c r="E17" s="365"/>
      <c r="F17" s="371">
        <v>220</v>
      </c>
      <c r="G17" s="366">
        <f>SUM(F17*D17)</f>
        <v>70400</v>
      </c>
      <c r="H17" s="364">
        <f>SUM(G17/G29)*100</f>
        <v>0.55325773716013749</v>
      </c>
      <c r="I17" s="366">
        <f>SUM(I7)*H17/100</f>
        <v>70197.341690878238</v>
      </c>
      <c r="J17" s="366">
        <f>SUM(J7)*H17/100</f>
        <v>14124.670029698311</v>
      </c>
      <c r="K17" s="366">
        <f>SUM(K7)*H17/100</f>
        <v>12857.709811601595</v>
      </c>
      <c r="L17" s="366">
        <f>SUM(G17)</f>
        <v>70400</v>
      </c>
      <c r="M17" s="349"/>
      <c r="N17" s="349"/>
      <c r="O17" s="368">
        <f t="shared" si="0"/>
        <v>167579.72153217817</v>
      </c>
      <c r="P17" s="366"/>
      <c r="Q17" s="366"/>
      <c r="R17" s="366"/>
      <c r="S17" s="360">
        <v>0</v>
      </c>
      <c r="T17" s="372"/>
    </row>
    <row r="18" spans="1:21">
      <c r="A18" s="357"/>
      <c r="B18" s="357"/>
      <c r="C18" s="349"/>
      <c r="D18" s="358"/>
      <c r="E18" s="365"/>
      <c r="F18" s="349"/>
      <c r="G18" s="360"/>
      <c r="H18" s="364"/>
      <c r="I18" s="366"/>
      <c r="J18" s="366"/>
      <c r="K18" s="366"/>
      <c r="L18" s="366"/>
      <c r="M18" s="366"/>
      <c r="N18" s="366" t="s">
        <v>784</v>
      </c>
      <c r="O18" s="368"/>
      <c r="P18" s="366"/>
      <c r="Q18" s="366"/>
      <c r="R18" s="366"/>
      <c r="S18" s="360">
        <f t="shared" si="1"/>
        <v>0</v>
      </c>
      <c r="T18" s="372"/>
    </row>
    <row r="19" spans="1:21">
      <c r="A19" s="128" t="s">
        <v>785</v>
      </c>
      <c r="B19" s="357"/>
      <c r="C19" s="349">
        <v>8609</v>
      </c>
      <c r="D19" s="350">
        <v>8510</v>
      </c>
      <c r="E19" s="365"/>
      <c r="F19" s="371">
        <v>398</v>
      </c>
      <c r="G19" s="366">
        <f>SUM(F19*D19)</f>
        <v>3386980</v>
      </c>
      <c r="H19" s="364">
        <f>SUM(G19/G29)*100</f>
        <v>26.617512650662533</v>
      </c>
      <c r="I19" s="366">
        <f>SUM(I7)*H19/100</f>
        <v>3377230.0051160622</v>
      </c>
      <c r="J19" s="366">
        <f>SUM(J7)*H19/100</f>
        <v>679545.09797141445</v>
      </c>
      <c r="K19" s="366">
        <f>SUM(K7)*H19/100</f>
        <v>618590.99400139728</v>
      </c>
      <c r="L19" s="366">
        <f>SUM(G19)</f>
        <v>3386980</v>
      </c>
      <c r="M19" s="349"/>
      <c r="N19" s="349"/>
      <c r="O19" s="368">
        <f t="shared" si="0"/>
        <v>8062346.0970888734</v>
      </c>
      <c r="P19" s="366">
        <f>SUM(N41*F19)*0</f>
        <v>0</v>
      </c>
      <c r="Q19" s="366">
        <f>SUM(O41*F19)/2</f>
        <v>589040</v>
      </c>
      <c r="R19" s="366">
        <f>SUM(P41*F19)</f>
        <v>883560</v>
      </c>
      <c r="S19" s="360">
        <f t="shared" si="1"/>
        <v>1472600</v>
      </c>
      <c r="T19" s="372">
        <f>SUM(S19*0.27)</f>
        <v>397602</v>
      </c>
      <c r="U19" s="130"/>
    </row>
    <row r="20" spans="1:21" ht="12.75" customHeight="1">
      <c r="A20" s="357"/>
      <c r="B20" s="357"/>
      <c r="C20" s="350">
        <f>SUM(C9,C11,C13,C15,C17,C19)</f>
        <v>32023</v>
      </c>
      <c r="D20" s="350">
        <f>SUM(D9,D11,D13,D15,D17,D19)</f>
        <v>32690</v>
      </c>
      <c r="E20" s="365"/>
      <c r="F20" s="349"/>
      <c r="G20" s="366"/>
      <c r="H20" s="376">
        <f>SUM(H19,H15,H17)</f>
        <v>46.361898145564936</v>
      </c>
      <c r="I20" s="366">
        <f>SUM(I19,I15)</f>
        <v>5812200.295018401</v>
      </c>
      <c r="J20" s="366">
        <f>SUM(J19,J15)</f>
        <v>1169494.5896265744</v>
      </c>
      <c r="K20" s="366">
        <f>SUM(K19,K15)</f>
        <v>1064592.8030913277</v>
      </c>
      <c r="L20" s="366">
        <f>SUM(L9,L11,L15,L19)</f>
        <v>9744980</v>
      </c>
      <c r="M20" s="349"/>
      <c r="N20" s="349"/>
      <c r="O20" s="368"/>
      <c r="P20" s="366"/>
      <c r="Q20" s="366"/>
      <c r="R20" s="366"/>
      <c r="S20" s="360">
        <f t="shared" si="1"/>
        <v>0</v>
      </c>
      <c r="T20" s="372"/>
    </row>
    <row r="21" spans="1:21">
      <c r="A21" s="357" t="s">
        <v>786</v>
      </c>
      <c r="B21" s="305"/>
      <c r="C21" s="349">
        <v>4560</v>
      </c>
      <c r="D21" s="350">
        <v>4500</v>
      </c>
      <c r="E21" s="365"/>
      <c r="F21" s="371">
        <v>270</v>
      </c>
      <c r="G21" s="366">
        <f>SUM(F21*D21)</f>
        <v>1215000</v>
      </c>
      <c r="H21" s="364">
        <f>SUM(G21/G29)*100</f>
        <v>9.5484112308177131</v>
      </c>
      <c r="I21" s="366">
        <f>SUM(I7)*H21/100</f>
        <v>1211502.4169661514</v>
      </c>
      <c r="J21" s="366">
        <f>SUM(J7)*H21/100</f>
        <v>243770.93872277622</v>
      </c>
      <c r="K21" s="366">
        <f>SUM(K7)*H21/100</f>
        <v>221905.07700420366</v>
      </c>
      <c r="L21" s="366">
        <f>SUM(G21)*0.9</f>
        <v>1093500</v>
      </c>
      <c r="M21" s="349"/>
      <c r="N21" s="349"/>
      <c r="O21" s="368">
        <f t="shared" si="0"/>
        <v>2770678.4326931313</v>
      </c>
      <c r="P21" s="366">
        <v>0</v>
      </c>
      <c r="Q21" s="366"/>
      <c r="R21" s="366">
        <f>SUM(O21)</f>
        <v>2770678.4326931313</v>
      </c>
      <c r="S21" s="360">
        <f t="shared" si="1"/>
        <v>2770678.4326931313</v>
      </c>
      <c r="T21" s="372">
        <f>SUM(S21*0.27)</f>
        <v>748083.17682714551</v>
      </c>
      <c r="U21" s="130"/>
    </row>
    <row r="22" spans="1:21">
      <c r="A22" s="357"/>
      <c r="B22" s="357"/>
      <c r="C22" s="349"/>
      <c r="D22" s="350"/>
      <c r="E22" s="365"/>
      <c r="F22" s="349"/>
      <c r="G22" s="366"/>
      <c r="H22" s="364"/>
      <c r="I22" s="366"/>
      <c r="J22" s="366"/>
      <c r="K22" s="366"/>
      <c r="L22" s="366"/>
      <c r="M22" s="349"/>
      <c r="N22" s="349"/>
      <c r="O22" s="368"/>
      <c r="P22" s="366"/>
      <c r="Q22" s="366"/>
      <c r="R22" s="366"/>
      <c r="S22" s="360">
        <f t="shared" si="1"/>
        <v>0</v>
      </c>
      <c r="T22" s="372"/>
    </row>
    <row r="23" spans="1:21">
      <c r="A23" s="357"/>
      <c r="B23" s="357"/>
      <c r="C23" s="349"/>
      <c r="D23" s="358"/>
      <c r="E23" s="365"/>
      <c r="F23" s="349"/>
      <c r="G23" s="360"/>
      <c r="H23" s="364"/>
      <c r="I23" s="366"/>
      <c r="J23" s="366"/>
      <c r="K23" s="366"/>
      <c r="L23" s="366"/>
      <c r="M23" s="366"/>
      <c r="N23" s="366" t="s">
        <v>787</v>
      </c>
      <c r="O23" s="368"/>
      <c r="P23" s="366"/>
      <c r="Q23" s="366"/>
      <c r="R23" s="366"/>
      <c r="S23" s="360">
        <f t="shared" si="1"/>
        <v>0</v>
      </c>
      <c r="T23" s="372"/>
    </row>
    <row r="24" spans="1:21">
      <c r="A24" s="357"/>
      <c r="B24" s="357"/>
      <c r="C24" s="349"/>
      <c r="D24" s="358"/>
      <c r="E24" s="365"/>
      <c r="F24" s="349"/>
      <c r="G24" s="360"/>
      <c r="H24" s="364"/>
      <c r="I24" s="366"/>
      <c r="J24" s="366"/>
      <c r="K24" s="366"/>
      <c r="L24" s="366"/>
      <c r="M24" s="349"/>
      <c r="N24" s="349"/>
      <c r="O24" s="368"/>
      <c r="P24" s="366"/>
      <c r="Q24" s="366"/>
      <c r="R24" s="366"/>
      <c r="S24" s="360">
        <f t="shared" si="1"/>
        <v>0</v>
      </c>
      <c r="T24" s="372"/>
    </row>
    <row r="25" spans="1:21">
      <c r="A25" s="357" t="s">
        <v>35</v>
      </c>
      <c r="B25" s="357"/>
      <c r="C25" s="349">
        <v>6369</v>
      </c>
      <c r="D25" s="350">
        <v>6275</v>
      </c>
      <c r="E25" s="365"/>
      <c r="F25" s="371">
        <v>270</v>
      </c>
      <c r="G25" s="366">
        <f>SUM(F25*D25)</f>
        <v>1694250</v>
      </c>
      <c r="H25" s="364">
        <f>SUM(G25/G29)*100</f>
        <v>13.314728994084701</v>
      </c>
      <c r="I25" s="366">
        <f>SUM(I7)*H25/100</f>
        <v>1689372.8147694669</v>
      </c>
      <c r="J25" s="366">
        <f>SUM(J7)*H25/100</f>
        <v>339925.03121898242</v>
      </c>
      <c r="K25" s="366">
        <f>SUM(K7)*H25/100</f>
        <v>309434.30182252848</v>
      </c>
      <c r="L25" s="366">
        <f>SUM(G25)*0.9</f>
        <v>1524825</v>
      </c>
      <c r="M25" s="349"/>
      <c r="N25" s="378"/>
      <c r="O25" s="368">
        <f t="shared" si="0"/>
        <v>3863557.1478109779</v>
      </c>
      <c r="P25" s="366">
        <v>0</v>
      </c>
      <c r="Q25" s="366"/>
      <c r="R25" s="366">
        <f>SUM(E41)</f>
        <v>2479557.1478109779</v>
      </c>
      <c r="S25" s="360">
        <f t="shared" si="1"/>
        <v>2479557.1478109779</v>
      </c>
      <c r="T25" s="372">
        <f>SUM(S25*0.27)</f>
        <v>669480.42990896408</v>
      </c>
      <c r="U25" s="130"/>
    </row>
    <row r="26" spans="1:21">
      <c r="A26" s="357"/>
      <c r="B26" s="357"/>
      <c r="C26" s="349"/>
      <c r="D26" s="350"/>
      <c r="E26" s="365"/>
      <c r="F26" s="349"/>
      <c r="G26" s="366"/>
      <c r="H26" s="364"/>
      <c r="I26" s="366"/>
      <c r="J26" s="366"/>
      <c r="K26" s="366"/>
      <c r="L26" s="366"/>
      <c r="M26" s="349"/>
      <c r="N26" s="349"/>
      <c r="O26" s="368" t="s">
        <v>784</v>
      </c>
      <c r="P26" s="366"/>
      <c r="Q26" s="366"/>
      <c r="R26" s="366"/>
      <c r="S26" s="360">
        <f t="shared" si="1"/>
        <v>0</v>
      </c>
      <c r="T26" s="372"/>
    </row>
    <row r="27" spans="1:21">
      <c r="A27" s="357"/>
      <c r="B27" s="357"/>
      <c r="C27" s="349"/>
      <c r="D27" s="358"/>
      <c r="E27" s="365"/>
      <c r="F27" s="349"/>
      <c r="G27" s="360"/>
      <c r="H27" s="364"/>
      <c r="I27" s="366"/>
      <c r="J27" s="366"/>
      <c r="K27" s="366"/>
      <c r="L27" s="366"/>
      <c r="M27" s="366"/>
      <c r="N27" s="366" t="s">
        <v>784</v>
      </c>
      <c r="O27" s="368"/>
      <c r="P27" s="366"/>
      <c r="Q27" s="366"/>
      <c r="R27" s="366"/>
      <c r="S27" s="360">
        <f t="shared" si="1"/>
        <v>0</v>
      </c>
      <c r="T27" s="372"/>
    </row>
    <row r="28" spans="1:21">
      <c r="E28" s="365"/>
      <c r="F28" s="349"/>
      <c r="G28" s="366"/>
      <c r="H28" s="367"/>
      <c r="I28" s="366"/>
      <c r="J28" s="366"/>
      <c r="K28" s="366"/>
      <c r="L28" s="366"/>
      <c r="M28" s="349"/>
      <c r="N28" s="349"/>
      <c r="O28" s="368"/>
      <c r="P28" s="366"/>
      <c r="Q28" s="366"/>
      <c r="R28" s="366"/>
      <c r="S28" s="360">
        <f t="shared" si="1"/>
        <v>0</v>
      </c>
      <c r="T28" s="372"/>
    </row>
    <row r="29" spans="1:21">
      <c r="A29" s="357" t="s">
        <v>375</v>
      </c>
      <c r="B29" s="357"/>
      <c r="C29" s="358">
        <f>SUM(C9,C11,C15,C17,C21,C25)</f>
        <v>34343</v>
      </c>
      <c r="D29" s="358">
        <f>SUM(D9,D11,D15,D17,D21,D25)</f>
        <v>34955</v>
      </c>
      <c r="E29" s="359"/>
      <c r="F29" s="357"/>
      <c r="G29" s="360">
        <f>SUM(G9,G11,G13,G15,G17,G19,G21,G25)</f>
        <v>12724630</v>
      </c>
      <c r="H29" s="364">
        <f>SUM(H9,H11,H15,H17,H19,H21,H25)</f>
        <v>100</v>
      </c>
      <c r="I29" s="360">
        <f>SUM(I9,I11,I15,I17,I19,I21,I25)</f>
        <v>12688000</v>
      </c>
      <c r="J29" s="360">
        <f>SUM(J9,J11,J15,J17,J19,J21,J25)</f>
        <v>2552999.9999999995</v>
      </c>
      <c r="K29" s="360">
        <f>SUM(K9,K11,K15,K17,K19,K21,K25)</f>
        <v>2324000</v>
      </c>
      <c r="L29" s="360">
        <f>SUM(L9,L11,L15,L17,L19,L21,L25)</f>
        <v>12433705</v>
      </c>
      <c r="M29" s="379">
        <f>SUM(M9:M28)</f>
        <v>0</v>
      </c>
      <c r="N29" s="357">
        <f>SUM(N9:N28)</f>
        <v>0</v>
      </c>
      <c r="O29" s="368">
        <f>SUM(I29:N29)</f>
        <v>29998705</v>
      </c>
      <c r="P29" s="360">
        <f>SUM(P9:P26)</f>
        <v>0</v>
      </c>
      <c r="Q29" s="360">
        <f>SUM(Q9:Q26)</f>
        <v>1057090</v>
      </c>
      <c r="R29" s="360">
        <f>SUM(R9:R26)</f>
        <v>7758935.5805041092</v>
      </c>
      <c r="S29" s="360">
        <f t="shared" si="1"/>
        <v>8816025.5805041082</v>
      </c>
      <c r="T29" s="380">
        <f>SUM(T9:T28)</f>
        <v>2380326.9067361094</v>
      </c>
      <c r="U29" s="130"/>
    </row>
    <row r="30" spans="1:21">
      <c r="A30" s="357"/>
      <c r="B30" s="381"/>
      <c r="C30" s="349"/>
      <c r="D30" s="350"/>
      <c r="E30" s="365"/>
      <c r="F30" s="349"/>
      <c r="G30" s="366"/>
      <c r="H30" s="367"/>
      <c r="I30" s="366"/>
      <c r="J30" s="366"/>
      <c r="K30" s="366"/>
      <c r="L30" s="366"/>
      <c r="M30" s="349"/>
      <c r="N30" s="349"/>
      <c r="O30" s="349"/>
      <c r="P30" s="349"/>
      <c r="Q30" s="349"/>
      <c r="R30" s="349"/>
      <c r="S30" s="357"/>
      <c r="T30" s="382"/>
    </row>
    <row r="31" spans="1:21">
      <c r="A31" s="349" t="s">
        <v>788</v>
      </c>
      <c r="B31" s="349"/>
      <c r="C31" s="349">
        <v>232</v>
      </c>
      <c r="D31" s="350"/>
      <c r="E31" s="365"/>
      <c r="F31" s="349"/>
      <c r="G31" s="366"/>
      <c r="H31" s="367"/>
      <c r="I31" s="366"/>
      <c r="J31" s="366"/>
      <c r="K31" s="366"/>
      <c r="L31" s="366"/>
      <c r="M31" s="349"/>
      <c r="N31" s="349"/>
      <c r="O31" s="349"/>
      <c r="P31" s="349"/>
      <c r="Q31" s="349"/>
      <c r="R31" s="349"/>
      <c r="S31" s="357"/>
      <c r="T31" s="382"/>
    </row>
    <row r="32" spans="1:21" ht="13.5" thickBot="1">
      <c r="A32" s="349"/>
      <c r="B32" s="349"/>
      <c r="C32" s="349"/>
      <c r="D32" s="350"/>
      <c r="E32" s="383"/>
      <c r="F32" s="384"/>
      <c r="G32" s="385"/>
      <c r="H32" s="386"/>
      <c r="I32" s="385"/>
      <c r="J32" s="385"/>
      <c r="K32" s="385"/>
      <c r="L32" s="385"/>
      <c r="M32" s="384"/>
      <c r="N32" s="384"/>
      <c r="O32" s="384"/>
      <c r="P32" s="384"/>
      <c r="Q32" s="384"/>
      <c r="R32" s="384"/>
      <c r="S32" s="387"/>
      <c r="T32" s="388"/>
    </row>
    <row r="33" spans="2:17" ht="20.25">
      <c r="F33" s="310"/>
      <c r="M33" s="130"/>
    </row>
    <row r="34" spans="2:17" ht="13.5" thickBot="1"/>
    <row r="35" spans="2:17" ht="14.25" thickTop="1" thickBot="1">
      <c r="I35" s="311"/>
      <c r="J35" s="312" t="s">
        <v>373</v>
      </c>
      <c r="K35" s="313" t="s">
        <v>789</v>
      </c>
      <c r="L35" s="313" t="s">
        <v>790</v>
      </c>
      <c r="M35" s="252" t="s">
        <v>412</v>
      </c>
      <c r="N35" s="314" t="s">
        <v>373</v>
      </c>
      <c r="O35" s="315" t="s">
        <v>789</v>
      </c>
      <c r="P35" s="315" t="s">
        <v>790</v>
      </c>
      <c r="Q35" s="253" t="s">
        <v>412</v>
      </c>
    </row>
    <row r="36" spans="2:17">
      <c r="B36" s="316" t="s">
        <v>35</v>
      </c>
      <c r="C36" s="389"/>
      <c r="D36" s="389"/>
      <c r="E36" s="390"/>
      <c r="F36" s="389"/>
      <c r="G36" s="391"/>
      <c r="I36" s="392" t="s">
        <v>791</v>
      </c>
      <c r="J36" s="366">
        <v>3</v>
      </c>
      <c r="K36" s="366">
        <v>0</v>
      </c>
      <c r="L36" s="366">
        <v>0</v>
      </c>
      <c r="M36" s="393">
        <f>SUM(J36:L36)</f>
        <v>3</v>
      </c>
      <c r="N36" s="349">
        <f>SUM(J36*220)</f>
        <v>660</v>
      </c>
      <c r="O36" s="349">
        <f t="shared" ref="O36:P38" si="2">SUM(K36*220)</f>
        <v>0</v>
      </c>
      <c r="P36" s="349">
        <f t="shared" si="2"/>
        <v>0</v>
      </c>
      <c r="Q36" s="394">
        <f>SUM(N36:P36)</f>
        <v>660</v>
      </c>
    </row>
    <row r="37" spans="2:17">
      <c r="B37" s="317"/>
      <c r="C37" s="254"/>
      <c r="D37" s="254"/>
      <c r="E37" s="318"/>
      <c r="F37" s="254"/>
      <c r="G37" s="319"/>
      <c r="I37" s="392" t="s">
        <v>792</v>
      </c>
      <c r="J37" s="366">
        <v>52</v>
      </c>
      <c r="K37" s="366">
        <v>0</v>
      </c>
      <c r="L37" s="366">
        <v>3</v>
      </c>
      <c r="M37" s="393">
        <f t="shared" ref="M37:M45" si="3">SUM(J37:L37)</f>
        <v>55</v>
      </c>
      <c r="N37" s="349">
        <f>SUM(J37*220)</f>
        <v>11440</v>
      </c>
      <c r="O37" s="349">
        <f t="shared" si="2"/>
        <v>0</v>
      </c>
      <c r="P37" s="349">
        <f t="shared" si="2"/>
        <v>660</v>
      </c>
      <c r="Q37" s="394">
        <f t="shared" ref="Q37:Q45" si="4">SUM(N37:P37)</f>
        <v>12100</v>
      </c>
    </row>
    <row r="38" spans="2:17">
      <c r="B38" s="317"/>
      <c r="C38" s="254" t="s">
        <v>799</v>
      </c>
      <c r="D38" s="254"/>
      <c r="E38" s="320">
        <f>SUM(O25)</f>
        <v>3863557.1478109779</v>
      </c>
      <c r="F38" s="254"/>
      <c r="G38" s="319"/>
      <c r="I38" s="392"/>
      <c r="J38" s="366"/>
      <c r="K38" s="366"/>
      <c r="L38" s="366"/>
      <c r="M38" s="393">
        <f t="shared" si="3"/>
        <v>0</v>
      </c>
      <c r="N38" s="349">
        <f>SUM(J38*220)</f>
        <v>0</v>
      </c>
      <c r="O38" s="349">
        <f t="shared" si="2"/>
        <v>0</v>
      </c>
      <c r="P38" s="349">
        <f t="shared" si="2"/>
        <v>0</v>
      </c>
      <c r="Q38" s="394">
        <f t="shared" si="4"/>
        <v>0</v>
      </c>
    </row>
    <row r="39" spans="2:17">
      <c r="B39" s="317"/>
      <c r="C39" s="254" t="s">
        <v>800</v>
      </c>
      <c r="D39" s="254"/>
      <c r="E39" s="321">
        <v>1384000</v>
      </c>
      <c r="F39" s="254"/>
      <c r="G39" s="319"/>
      <c r="I39" s="392" t="s">
        <v>793</v>
      </c>
      <c r="J39" s="366">
        <v>2</v>
      </c>
      <c r="K39" s="366">
        <v>23</v>
      </c>
      <c r="L39" s="366">
        <v>35</v>
      </c>
      <c r="M39" s="393">
        <f t="shared" si="3"/>
        <v>60</v>
      </c>
      <c r="N39" s="349">
        <f>SUM(J39*185)</f>
        <v>370</v>
      </c>
      <c r="O39" s="349">
        <f t="shared" ref="O39:P41" si="5">SUM(K39*185)</f>
        <v>4255</v>
      </c>
      <c r="P39" s="349">
        <f t="shared" si="5"/>
        <v>6475</v>
      </c>
      <c r="Q39" s="394">
        <f t="shared" si="4"/>
        <v>11100</v>
      </c>
    </row>
    <row r="40" spans="2:17">
      <c r="B40" s="317"/>
      <c r="C40" s="254" t="s">
        <v>801</v>
      </c>
      <c r="D40" s="254"/>
      <c r="E40" s="320">
        <f>SUM(E38-E39)</f>
        <v>2479557.1478109779</v>
      </c>
      <c r="F40" s="254"/>
      <c r="G40" s="319"/>
      <c r="I40" s="392"/>
      <c r="J40" s="366"/>
      <c r="K40" s="366"/>
      <c r="L40" s="366"/>
      <c r="M40" s="393">
        <f t="shared" si="3"/>
        <v>0</v>
      </c>
      <c r="N40" s="349">
        <f>SUM(J40*185)</f>
        <v>0</v>
      </c>
      <c r="O40" s="349">
        <f t="shared" si="5"/>
        <v>0</v>
      </c>
      <c r="P40" s="349">
        <f t="shared" si="5"/>
        <v>0</v>
      </c>
      <c r="Q40" s="394">
        <f t="shared" si="4"/>
        <v>0</v>
      </c>
    </row>
    <row r="41" spans="2:17">
      <c r="B41" s="317"/>
      <c r="C41" s="254" t="s">
        <v>802</v>
      </c>
      <c r="D41" s="254"/>
      <c r="E41" s="321">
        <f>SUM(E45*D25)</f>
        <v>2479557.1478109779</v>
      </c>
      <c r="F41" s="254"/>
      <c r="G41" s="319"/>
      <c r="I41" s="392" t="s">
        <v>794</v>
      </c>
      <c r="J41" s="366">
        <v>18</v>
      </c>
      <c r="K41" s="366">
        <v>16</v>
      </c>
      <c r="L41" s="366">
        <v>12</v>
      </c>
      <c r="M41" s="393">
        <f t="shared" si="3"/>
        <v>46</v>
      </c>
      <c r="N41" s="349">
        <f>SUM(J41*185)</f>
        <v>3330</v>
      </c>
      <c r="O41" s="349">
        <f t="shared" si="5"/>
        <v>2960</v>
      </c>
      <c r="P41" s="349">
        <f t="shared" si="5"/>
        <v>2220</v>
      </c>
      <c r="Q41" s="394">
        <f t="shared" si="4"/>
        <v>8510</v>
      </c>
    </row>
    <row r="42" spans="2:17">
      <c r="B42" s="317"/>
      <c r="C42" s="254"/>
      <c r="D42" s="254"/>
      <c r="E42" s="321">
        <f>SUM(E40-E41)</f>
        <v>0</v>
      </c>
      <c r="F42" s="254"/>
      <c r="G42" s="322"/>
      <c r="I42" s="392"/>
      <c r="J42" s="366"/>
      <c r="K42" s="366"/>
      <c r="L42" s="366"/>
      <c r="M42" s="393">
        <f t="shared" si="3"/>
        <v>0</v>
      </c>
      <c r="N42" s="349"/>
      <c r="O42" s="366"/>
      <c r="P42" s="349"/>
      <c r="Q42" s="394">
        <f t="shared" si="4"/>
        <v>0</v>
      </c>
    </row>
    <row r="43" spans="2:17">
      <c r="B43" s="317"/>
      <c r="C43" s="254"/>
      <c r="D43" s="254"/>
      <c r="E43" s="254"/>
      <c r="F43" s="254"/>
      <c r="G43" s="319"/>
      <c r="I43" s="392" t="s">
        <v>796</v>
      </c>
      <c r="J43" s="366"/>
      <c r="K43" s="366"/>
      <c r="L43" s="366"/>
      <c r="M43" s="393">
        <f t="shared" si="3"/>
        <v>0</v>
      </c>
      <c r="N43" s="349">
        <v>320</v>
      </c>
      <c r="O43" s="366"/>
      <c r="P43" s="349"/>
      <c r="Q43" s="394">
        <f t="shared" si="4"/>
        <v>320</v>
      </c>
    </row>
    <row r="44" spans="2:17">
      <c r="B44" s="317"/>
      <c r="C44" s="254"/>
      <c r="D44" s="254"/>
      <c r="E44" s="254"/>
      <c r="F44" s="254"/>
      <c r="G44" s="319"/>
      <c r="I44" s="392"/>
      <c r="J44" s="366"/>
      <c r="K44" s="366"/>
      <c r="L44" s="366"/>
      <c r="M44" s="393">
        <f t="shared" si="3"/>
        <v>0</v>
      </c>
      <c r="N44" s="349"/>
      <c r="O44" s="366"/>
      <c r="P44" s="349"/>
      <c r="Q44" s="394">
        <f t="shared" si="4"/>
        <v>0</v>
      </c>
    </row>
    <row r="45" spans="2:17" ht="13.5" thickBot="1">
      <c r="B45" s="323"/>
      <c r="C45" s="324" t="s">
        <v>803</v>
      </c>
      <c r="D45" s="325"/>
      <c r="E45" s="326">
        <f>SUM(E40/D25)</f>
        <v>395.14854945194867</v>
      </c>
      <c r="F45" s="327">
        <v>0.27</v>
      </c>
      <c r="G45" s="328">
        <f>SUM(E45*1.27)</f>
        <v>501.8386578039748</v>
      </c>
      <c r="I45" s="392"/>
      <c r="J45" s="366"/>
      <c r="K45" s="366"/>
      <c r="L45" s="366"/>
      <c r="M45" s="393">
        <f t="shared" si="3"/>
        <v>0</v>
      </c>
      <c r="N45" s="349"/>
      <c r="O45" s="366"/>
      <c r="P45" s="349"/>
      <c r="Q45" s="394">
        <f t="shared" si="4"/>
        <v>0</v>
      </c>
    </row>
    <row r="46" spans="2:17" ht="13.5" thickBot="1">
      <c r="I46" s="395" t="s">
        <v>795</v>
      </c>
      <c r="J46" s="396">
        <f>SUM(J36:J45)</f>
        <v>75</v>
      </c>
      <c r="K46" s="396">
        <f t="shared" ref="K46:Q46" si="6">SUM(K36:K45)</f>
        <v>39</v>
      </c>
      <c r="L46" s="396">
        <f t="shared" si="6"/>
        <v>50</v>
      </c>
      <c r="M46" s="397">
        <f t="shared" si="6"/>
        <v>164</v>
      </c>
      <c r="N46" s="398">
        <f t="shared" si="6"/>
        <v>16120</v>
      </c>
      <c r="O46" s="398">
        <f t="shared" si="6"/>
        <v>7215</v>
      </c>
      <c r="P46" s="398">
        <f t="shared" si="6"/>
        <v>9355</v>
      </c>
      <c r="Q46" s="399">
        <f t="shared" si="6"/>
        <v>32690</v>
      </c>
    </row>
    <row r="47" spans="2:17" ht="13.5" thickTop="1"/>
    <row r="48" spans="2:17">
      <c r="P48" s="329"/>
    </row>
    <row r="49" spans="8:14">
      <c r="H49" s="330"/>
      <c r="I49" s="331"/>
      <c r="J49" s="331"/>
      <c r="K49" s="331"/>
      <c r="L49" s="331"/>
      <c r="M49" s="332"/>
      <c r="N49" s="332"/>
    </row>
    <row r="50" spans="8:14">
      <c r="H50" s="330"/>
      <c r="I50" s="331"/>
      <c r="J50" s="331"/>
      <c r="K50" s="331"/>
      <c r="L50" s="331"/>
      <c r="M50" s="332"/>
      <c r="N50" s="332"/>
    </row>
    <row r="51" spans="8:14">
      <c r="H51" s="330"/>
      <c r="I51" s="331"/>
      <c r="J51" s="331"/>
      <c r="K51" s="331"/>
      <c r="L51" s="331"/>
      <c r="M51" s="332"/>
      <c r="N51" s="332"/>
    </row>
    <row r="52" spans="8:14">
      <c r="H52" s="330"/>
      <c r="I52" s="331"/>
      <c r="J52" s="331"/>
      <c r="K52" s="331"/>
      <c r="L52" s="331"/>
      <c r="M52" s="332"/>
      <c r="N52" s="332"/>
    </row>
    <row r="53" spans="8:14">
      <c r="H53" s="330"/>
      <c r="I53" s="331"/>
      <c r="J53" s="331"/>
      <c r="K53" s="331"/>
      <c r="L53" s="331"/>
      <c r="M53" s="332"/>
      <c r="N53" s="332"/>
    </row>
    <row r="54" spans="8:14">
      <c r="H54" s="330"/>
      <c r="I54" s="331"/>
      <c r="J54" s="331"/>
      <c r="K54" s="331"/>
      <c r="L54" s="331"/>
      <c r="M54" s="332"/>
      <c r="N54" s="332"/>
    </row>
    <row r="55" spans="8:14">
      <c r="H55" s="330"/>
      <c r="I55" s="331"/>
      <c r="J55" s="331"/>
      <c r="K55" s="331"/>
      <c r="L55" s="331"/>
      <c r="M55" s="332"/>
      <c r="N55" s="332"/>
    </row>
    <row r="56" spans="8:14">
      <c r="H56" s="330"/>
      <c r="I56" s="331"/>
      <c r="J56" s="331"/>
      <c r="K56" s="331"/>
      <c r="L56" s="331"/>
      <c r="M56" s="332"/>
      <c r="N56" s="332"/>
    </row>
    <row r="57" spans="8:14">
      <c r="H57" s="330"/>
      <c r="I57" s="331"/>
      <c r="J57" s="331"/>
      <c r="K57" s="331"/>
      <c r="L57" s="331"/>
      <c r="M57" s="332"/>
      <c r="N57" s="332"/>
    </row>
  </sheetData>
  <sheetProtection selectLockedCells="1" selectUnlockedCells="1"/>
  <pageMargins left="0.7" right="0.7" top="0.75" bottom="0.75" header="0.3" footer="0.3"/>
  <pageSetup paperSize="9" scale="64" firstPageNumber="0" orientation="landscape" horizontalDpi="300" verticalDpi="300" r:id="rId1"/>
  <headerFooter alignWithMargins="0">
    <oddHeader xml:space="preserve">&amp;C&amp;"Times New Roman,Félkövér"&amp;12Halimba Község Önkormányzata élelmezési költségfelosztása 2018. terv&amp;R&amp;"Times New Roman,Félkövér"10.melléket a 9/2018.(XII.5.)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3"/>
  <sheetViews>
    <sheetView showZeros="0" view="pageBreakPreview" topLeftCell="C1" zoomScale="60" zoomScaleNormal="100" workbookViewId="0">
      <selection activeCell="Q4" sqref="Q4"/>
    </sheetView>
  </sheetViews>
  <sheetFormatPr defaultRowHeight="12.75"/>
  <cols>
    <col min="1" max="1" width="6" style="136" customWidth="1"/>
    <col min="2" max="2" width="30.85546875" style="136" customWidth="1"/>
    <col min="3" max="3" width="12.28515625" style="146" customWidth="1"/>
    <col min="4" max="5" width="11.42578125" style="146" customWidth="1"/>
    <col min="6" max="6" width="11.28515625" style="146" customWidth="1"/>
    <col min="7" max="7" width="11.42578125" style="146" customWidth="1"/>
    <col min="8" max="11" width="11.42578125" style="136" customWidth="1"/>
    <col min="12" max="12" width="12.140625" style="136" customWidth="1"/>
    <col min="13" max="13" width="11.42578125" style="136" customWidth="1"/>
    <col min="14" max="14" width="11.28515625" style="136" customWidth="1"/>
    <col min="15" max="15" width="11.42578125" style="136" customWidth="1"/>
    <col min="16" max="16" width="11.140625" style="136" customWidth="1"/>
    <col min="17" max="256" width="9.140625" style="136"/>
    <col min="257" max="257" width="6" style="136" customWidth="1"/>
    <col min="258" max="258" width="30.85546875" style="136" customWidth="1"/>
    <col min="259" max="259" width="12.28515625" style="136" customWidth="1"/>
    <col min="260" max="261" width="11.42578125" style="136" customWidth="1"/>
    <col min="262" max="262" width="11.28515625" style="136" customWidth="1"/>
    <col min="263" max="267" width="11.42578125" style="136" customWidth="1"/>
    <col min="268" max="268" width="12.140625" style="136" customWidth="1"/>
    <col min="269" max="269" width="11.42578125" style="136" customWidth="1"/>
    <col min="270" max="270" width="11.28515625" style="136" customWidth="1"/>
    <col min="271" max="271" width="11.42578125" style="136" customWidth="1"/>
    <col min="272" max="272" width="11.140625" style="136" customWidth="1"/>
    <col min="273" max="512" width="9.140625" style="136"/>
    <col min="513" max="513" width="6" style="136" customWidth="1"/>
    <col min="514" max="514" width="30.85546875" style="136" customWidth="1"/>
    <col min="515" max="515" width="12.28515625" style="136" customWidth="1"/>
    <col min="516" max="517" width="11.42578125" style="136" customWidth="1"/>
    <col min="518" max="518" width="11.28515625" style="136" customWidth="1"/>
    <col min="519" max="523" width="11.42578125" style="136" customWidth="1"/>
    <col min="524" max="524" width="12.140625" style="136" customWidth="1"/>
    <col min="525" max="525" width="11.42578125" style="136" customWidth="1"/>
    <col min="526" max="526" width="11.28515625" style="136" customWidth="1"/>
    <col min="527" max="527" width="11.42578125" style="136" customWidth="1"/>
    <col min="528" max="528" width="11.140625" style="136" customWidth="1"/>
    <col min="529" max="768" width="9.140625" style="136"/>
    <col min="769" max="769" width="6" style="136" customWidth="1"/>
    <col min="770" max="770" width="30.85546875" style="136" customWidth="1"/>
    <col min="771" max="771" width="12.28515625" style="136" customWidth="1"/>
    <col min="772" max="773" width="11.42578125" style="136" customWidth="1"/>
    <col min="774" max="774" width="11.28515625" style="136" customWidth="1"/>
    <col min="775" max="779" width="11.42578125" style="136" customWidth="1"/>
    <col min="780" max="780" width="12.140625" style="136" customWidth="1"/>
    <col min="781" max="781" width="11.42578125" style="136" customWidth="1"/>
    <col min="782" max="782" width="11.28515625" style="136" customWidth="1"/>
    <col min="783" max="783" width="11.42578125" style="136" customWidth="1"/>
    <col min="784" max="784" width="11.140625" style="136" customWidth="1"/>
    <col min="785" max="1024" width="9.140625" style="136"/>
    <col min="1025" max="1025" width="6" style="136" customWidth="1"/>
    <col min="1026" max="1026" width="30.85546875" style="136" customWidth="1"/>
    <col min="1027" max="1027" width="12.28515625" style="136" customWidth="1"/>
    <col min="1028" max="1029" width="11.42578125" style="136" customWidth="1"/>
    <col min="1030" max="1030" width="11.28515625" style="136" customWidth="1"/>
    <col min="1031" max="1035" width="11.42578125" style="136" customWidth="1"/>
    <col min="1036" max="1036" width="12.140625" style="136" customWidth="1"/>
    <col min="1037" max="1037" width="11.42578125" style="136" customWidth="1"/>
    <col min="1038" max="1038" width="11.28515625" style="136" customWidth="1"/>
    <col min="1039" max="1039" width="11.42578125" style="136" customWidth="1"/>
    <col min="1040" max="1040" width="11.140625" style="136" customWidth="1"/>
    <col min="1041" max="1280" width="9.140625" style="136"/>
    <col min="1281" max="1281" width="6" style="136" customWidth="1"/>
    <col min="1282" max="1282" width="30.85546875" style="136" customWidth="1"/>
    <col min="1283" max="1283" width="12.28515625" style="136" customWidth="1"/>
    <col min="1284" max="1285" width="11.42578125" style="136" customWidth="1"/>
    <col min="1286" max="1286" width="11.28515625" style="136" customWidth="1"/>
    <col min="1287" max="1291" width="11.42578125" style="136" customWidth="1"/>
    <col min="1292" max="1292" width="12.140625" style="136" customWidth="1"/>
    <col min="1293" max="1293" width="11.42578125" style="136" customWidth="1"/>
    <col min="1294" max="1294" width="11.28515625" style="136" customWidth="1"/>
    <col min="1295" max="1295" width="11.42578125" style="136" customWidth="1"/>
    <col min="1296" max="1296" width="11.140625" style="136" customWidth="1"/>
    <col min="1297" max="1536" width="9.140625" style="136"/>
    <col min="1537" max="1537" width="6" style="136" customWidth="1"/>
    <col min="1538" max="1538" width="30.85546875" style="136" customWidth="1"/>
    <col min="1539" max="1539" width="12.28515625" style="136" customWidth="1"/>
    <col min="1540" max="1541" width="11.42578125" style="136" customWidth="1"/>
    <col min="1542" max="1542" width="11.28515625" style="136" customWidth="1"/>
    <col min="1543" max="1547" width="11.42578125" style="136" customWidth="1"/>
    <col min="1548" max="1548" width="12.140625" style="136" customWidth="1"/>
    <col min="1549" max="1549" width="11.42578125" style="136" customWidth="1"/>
    <col min="1550" max="1550" width="11.28515625" style="136" customWidth="1"/>
    <col min="1551" max="1551" width="11.42578125" style="136" customWidth="1"/>
    <col min="1552" max="1552" width="11.140625" style="136" customWidth="1"/>
    <col min="1553" max="1792" width="9.140625" style="136"/>
    <col min="1793" max="1793" width="6" style="136" customWidth="1"/>
    <col min="1794" max="1794" width="30.85546875" style="136" customWidth="1"/>
    <col min="1795" max="1795" width="12.28515625" style="136" customWidth="1"/>
    <col min="1796" max="1797" width="11.42578125" style="136" customWidth="1"/>
    <col min="1798" max="1798" width="11.28515625" style="136" customWidth="1"/>
    <col min="1799" max="1803" width="11.42578125" style="136" customWidth="1"/>
    <col min="1804" max="1804" width="12.140625" style="136" customWidth="1"/>
    <col min="1805" max="1805" width="11.42578125" style="136" customWidth="1"/>
    <col min="1806" max="1806" width="11.28515625" style="136" customWidth="1"/>
    <col min="1807" max="1807" width="11.42578125" style="136" customWidth="1"/>
    <col min="1808" max="1808" width="11.140625" style="136" customWidth="1"/>
    <col min="1809" max="2048" width="9.140625" style="136"/>
    <col min="2049" max="2049" width="6" style="136" customWidth="1"/>
    <col min="2050" max="2050" width="30.85546875" style="136" customWidth="1"/>
    <col min="2051" max="2051" width="12.28515625" style="136" customWidth="1"/>
    <col min="2052" max="2053" width="11.42578125" style="136" customWidth="1"/>
    <col min="2054" max="2054" width="11.28515625" style="136" customWidth="1"/>
    <col min="2055" max="2059" width="11.42578125" style="136" customWidth="1"/>
    <col min="2060" max="2060" width="12.140625" style="136" customWidth="1"/>
    <col min="2061" max="2061" width="11.42578125" style="136" customWidth="1"/>
    <col min="2062" max="2062" width="11.28515625" style="136" customWidth="1"/>
    <col min="2063" max="2063" width="11.42578125" style="136" customWidth="1"/>
    <col min="2064" max="2064" width="11.140625" style="136" customWidth="1"/>
    <col min="2065" max="2304" width="9.140625" style="136"/>
    <col min="2305" max="2305" width="6" style="136" customWidth="1"/>
    <col min="2306" max="2306" width="30.85546875" style="136" customWidth="1"/>
    <col min="2307" max="2307" width="12.28515625" style="136" customWidth="1"/>
    <col min="2308" max="2309" width="11.42578125" style="136" customWidth="1"/>
    <col min="2310" max="2310" width="11.28515625" style="136" customWidth="1"/>
    <col min="2311" max="2315" width="11.42578125" style="136" customWidth="1"/>
    <col min="2316" max="2316" width="12.140625" style="136" customWidth="1"/>
    <col min="2317" max="2317" width="11.42578125" style="136" customWidth="1"/>
    <col min="2318" max="2318" width="11.28515625" style="136" customWidth="1"/>
    <col min="2319" max="2319" width="11.42578125" style="136" customWidth="1"/>
    <col min="2320" max="2320" width="11.140625" style="136" customWidth="1"/>
    <col min="2321" max="2560" width="9.140625" style="136"/>
    <col min="2561" max="2561" width="6" style="136" customWidth="1"/>
    <col min="2562" max="2562" width="30.85546875" style="136" customWidth="1"/>
    <col min="2563" max="2563" width="12.28515625" style="136" customWidth="1"/>
    <col min="2564" max="2565" width="11.42578125" style="136" customWidth="1"/>
    <col min="2566" max="2566" width="11.28515625" style="136" customWidth="1"/>
    <col min="2567" max="2571" width="11.42578125" style="136" customWidth="1"/>
    <col min="2572" max="2572" width="12.140625" style="136" customWidth="1"/>
    <col min="2573" max="2573" width="11.42578125" style="136" customWidth="1"/>
    <col min="2574" max="2574" width="11.28515625" style="136" customWidth="1"/>
    <col min="2575" max="2575" width="11.42578125" style="136" customWidth="1"/>
    <col min="2576" max="2576" width="11.140625" style="136" customWidth="1"/>
    <col min="2577" max="2816" width="9.140625" style="136"/>
    <col min="2817" max="2817" width="6" style="136" customWidth="1"/>
    <col min="2818" max="2818" width="30.85546875" style="136" customWidth="1"/>
    <col min="2819" max="2819" width="12.28515625" style="136" customWidth="1"/>
    <col min="2820" max="2821" width="11.42578125" style="136" customWidth="1"/>
    <col min="2822" max="2822" width="11.28515625" style="136" customWidth="1"/>
    <col min="2823" max="2827" width="11.42578125" style="136" customWidth="1"/>
    <col min="2828" max="2828" width="12.140625" style="136" customWidth="1"/>
    <col min="2829" max="2829" width="11.42578125" style="136" customWidth="1"/>
    <col min="2830" max="2830" width="11.28515625" style="136" customWidth="1"/>
    <col min="2831" max="2831" width="11.42578125" style="136" customWidth="1"/>
    <col min="2832" max="2832" width="11.140625" style="136" customWidth="1"/>
    <col min="2833" max="3072" width="9.140625" style="136"/>
    <col min="3073" max="3073" width="6" style="136" customWidth="1"/>
    <col min="3074" max="3074" width="30.85546875" style="136" customWidth="1"/>
    <col min="3075" max="3075" width="12.28515625" style="136" customWidth="1"/>
    <col min="3076" max="3077" width="11.42578125" style="136" customWidth="1"/>
    <col min="3078" max="3078" width="11.28515625" style="136" customWidth="1"/>
    <col min="3079" max="3083" width="11.42578125" style="136" customWidth="1"/>
    <col min="3084" max="3084" width="12.140625" style="136" customWidth="1"/>
    <col min="3085" max="3085" width="11.42578125" style="136" customWidth="1"/>
    <col min="3086" max="3086" width="11.28515625" style="136" customWidth="1"/>
    <col min="3087" max="3087" width="11.42578125" style="136" customWidth="1"/>
    <col min="3088" max="3088" width="11.140625" style="136" customWidth="1"/>
    <col min="3089" max="3328" width="9.140625" style="136"/>
    <col min="3329" max="3329" width="6" style="136" customWidth="1"/>
    <col min="3330" max="3330" width="30.85546875" style="136" customWidth="1"/>
    <col min="3331" max="3331" width="12.28515625" style="136" customWidth="1"/>
    <col min="3332" max="3333" width="11.42578125" style="136" customWidth="1"/>
    <col min="3334" max="3334" width="11.28515625" style="136" customWidth="1"/>
    <col min="3335" max="3339" width="11.42578125" style="136" customWidth="1"/>
    <col min="3340" max="3340" width="12.140625" style="136" customWidth="1"/>
    <col min="3341" max="3341" width="11.42578125" style="136" customWidth="1"/>
    <col min="3342" max="3342" width="11.28515625" style="136" customWidth="1"/>
    <col min="3343" max="3343" width="11.42578125" style="136" customWidth="1"/>
    <col min="3344" max="3344" width="11.140625" style="136" customWidth="1"/>
    <col min="3345" max="3584" width="9.140625" style="136"/>
    <col min="3585" max="3585" width="6" style="136" customWidth="1"/>
    <col min="3586" max="3586" width="30.85546875" style="136" customWidth="1"/>
    <col min="3587" max="3587" width="12.28515625" style="136" customWidth="1"/>
    <col min="3588" max="3589" width="11.42578125" style="136" customWidth="1"/>
    <col min="3590" max="3590" width="11.28515625" style="136" customWidth="1"/>
    <col min="3591" max="3595" width="11.42578125" style="136" customWidth="1"/>
    <col min="3596" max="3596" width="12.140625" style="136" customWidth="1"/>
    <col min="3597" max="3597" width="11.42578125" style="136" customWidth="1"/>
    <col min="3598" max="3598" width="11.28515625" style="136" customWidth="1"/>
    <col min="3599" max="3599" width="11.42578125" style="136" customWidth="1"/>
    <col min="3600" max="3600" width="11.140625" style="136" customWidth="1"/>
    <col min="3601" max="3840" width="9.140625" style="136"/>
    <col min="3841" max="3841" width="6" style="136" customWidth="1"/>
    <col min="3842" max="3842" width="30.85546875" style="136" customWidth="1"/>
    <col min="3843" max="3843" width="12.28515625" style="136" customWidth="1"/>
    <col min="3844" max="3845" width="11.42578125" style="136" customWidth="1"/>
    <col min="3846" max="3846" width="11.28515625" style="136" customWidth="1"/>
    <col min="3847" max="3851" width="11.42578125" style="136" customWidth="1"/>
    <col min="3852" max="3852" width="12.140625" style="136" customWidth="1"/>
    <col min="3853" max="3853" width="11.42578125" style="136" customWidth="1"/>
    <col min="3854" max="3854" width="11.28515625" style="136" customWidth="1"/>
    <col min="3855" max="3855" width="11.42578125" style="136" customWidth="1"/>
    <col min="3856" max="3856" width="11.140625" style="136" customWidth="1"/>
    <col min="3857" max="4096" width="9.140625" style="136"/>
    <col min="4097" max="4097" width="6" style="136" customWidth="1"/>
    <col min="4098" max="4098" width="30.85546875" style="136" customWidth="1"/>
    <col min="4099" max="4099" width="12.28515625" style="136" customWidth="1"/>
    <col min="4100" max="4101" width="11.42578125" style="136" customWidth="1"/>
    <col min="4102" max="4102" width="11.28515625" style="136" customWidth="1"/>
    <col min="4103" max="4107" width="11.42578125" style="136" customWidth="1"/>
    <col min="4108" max="4108" width="12.140625" style="136" customWidth="1"/>
    <col min="4109" max="4109" width="11.42578125" style="136" customWidth="1"/>
    <col min="4110" max="4110" width="11.28515625" style="136" customWidth="1"/>
    <col min="4111" max="4111" width="11.42578125" style="136" customWidth="1"/>
    <col min="4112" max="4112" width="11.140625" style="136" customWidth="1"/>
    <col min="4113" max="4352" width="9.140625" style="136"/>
    <col min="4353" max="4353" width="6" style="136" customWidth="1"/>
    <col min="4354" max="4354" width="30.85546875" style="136" customWidth="1"/>
    <col min="4355" max="4355" width="12.28515625" style="136" customWidth="1"/>
    <col min="4356" max="4357" width="11.42578125" style="136" customWidth="1"/>
    <col min="4358" max="4358" width="11.28515625" style="136" customWidth="1"/>
    <col min="4359" max="4363" width="11.42578125" style="136" customWidth="1"/>
    <col min="4364" max="4364" width="12.140625" style="136" customWidth="1"/>
    <col min="4365" max="4365" width="11.42578125" style="136" customWidth="1"/>
    <col min="4366" max="4366" width="11.28515625" style="136" customWidth="1"/>
    <col min="4367" max="4367" width="11.42578125" style="136" customWidth="1"/>
    <col min="4368" max="4368" width="11.140625" style="136" customWidth="1"/>
    <col min="4369" max="4608" width="9.140625" style="136"/>
    <col min="4609" max="4609" width="6" style="136" customWidth="1"/>
    <col min="4610" max="4610" width="30.85546875" style="136" customWidth="1"/>
    <col min="4611" max="4611" width="12.28515625" style="136" customWidth="1"/>
    <col min="4612" max="4613" width="11.42578125" style="136" customWidth="1"/>
    <col min="4614" max="4614" width="11.28515625" style="136" customWidth="1"/>
    <col min="4615" max="4619" width="11.42578125" style="136" customWidth="1"/>
    <col min="4620" max="4620" width="12.140625" style="136" customWidth="1"/>
    <col min="4621" max="4621" width="11.42578125" style="136" customWidth="1"/>
    <col min="4622" max="4622" width="11.28515625" style="136" customWidth="1"/>
    <col min="4623" max="4623" width="11.42578125" style="136" customWidth="1"/>
    <col min="4624" max="4624" width="11.140625" style="136" customWidth="1"/>
    <col min="4625" max="4864" width="9.140625" style="136"/>
    <col min="4865" max="4865" width="6" style="136" customWidth="1"/>
    <col min="4866" max="4866" width="30.85546875" style="136" customWidth="1"/>
    <col min="4867" max="4867" width="12.28515625" style="136" customWidth="1"/>
    <col min="4868" max="4869" width="11.42578125" style="136" customWidth="1"/>
    <col min="4870" max="4870" width="11.28515625" style="136" customWidth="1"/>
    <col min="4871" max="4875" width="11.42578125" style="136" customWidth="1"/>
    <col min="4876" max="4876" width="12.140625" style="136" customWidth="1"/>
    <col min="4877" max="4877" width="11.42578125" style="136" customWidth="1"/>
    <col min="4878" max="4878" width="11.28515625" style="136" customWidth="1"/>
    <col min="4879" max="4879" width="11.42578125" style="136" customWidth="1"/>
    <col min="4880" max="4880" width="11.140625" style="136" customWidth="1"/>
    <col min="4881" max="5120" width="9.140625" style="136"/>
    <col min="5121" max="5121" width="6" style="136" customWidth="1"/>
    <col min="5122" max="5122" width="30.85546875" style="136" customWidth="1"/>
    <col min="5123" max="5123" width="12.28515625" style="136" customWidth="1"/>
    <col min="5124" max="5125" width="11.42578125" style="136" customWidth="1"/>
    <col min="5126" max="5126" width="11.28515625" style="136" customWidth="1"/>
    <col min="5127" max="5131" width="11.42578125" style="136" customWidth="1"/>
    <col min="5132" max="5132" width="12.140625" style="136" customWidth="1"/>
    <col min="5133" max="5133" width="11.42578125" style="136" customWidth="1"/>
    <col min="5134" max="5134" width="11.28515625" style="136" customWidth="1"/>
    <col min="5135" max="5135" width="11.42578125" style="136" customWidth="1"/>
    <col min="5136" max="5136" width="11.140625" style="136" customWidth="1"/>
    <col min="5137" max="5376" width="9.140625" style="136"/>
    <col min="5377" max="5377" width="6" style="136" customWidth="1"/>
    <col min="5378" max="5378" width="30.85546875" style="136" customWidth="1"/>
    <col min="5379" max="5379" width="12.28515625" style="136" customWidth="1"/>
    <col min="5380" max="5381" width="11.42578125" style="136" customWidth="1"/>
    <col min="5382" max="5382" width="11.28515625" style="136" customWidth="1"/>
    <col min="5383" max="5387" width="11.42578125" style="136" customWidth="1"/>
    <col min="5388" max="5388" width="12.140625" style="136" customWidth="1"/>
    <col min="5389" max="5389" width="11.42578125" style="136" customWidth="1"/>
    <col min="5390" max="5390" width="11.28515625" style="136" customWidth="1"/>
    <col min="5391" max="5391" width="11.42578125" style="136" customWidth="1"/>
    <col min="5392" max="5392" width="11.140625" style="136" customWidth="1"/>
    <col min="5393" max="5632" width="9.140625" style="136"/>
    <col min="5633" max="5633" width="6" style="136" customWidth="1"/>
    <col min="5634" max="5634" width="30.85546875" style="136" customWidth="1"/>
    <col min="5635" max="5635" width="12.28515625" style="136" customWidth="1"/>
    <col min="5636" max="5637" width="11.42578125" style="136" customWidth="1"/>
    <col min="5638" max="5638" width="11.28515625" style="136" customWidth="1"/>
    <col min="5639" max="5643" width="11.42578125" style="136" customWidth="1"/>
    <col min="5644" max="5644" width="12.140625" style="136" customWidth="1"/>
    <col min="5645" max="5645" width="11.42578125" style="136" customWidth="1"/>
    <col min="5646" max="5646" width="11.28515625" style="136" customWidth="1"/>
    <col min="5647" max="5647" width="11.42578125" style="136" customWidth="1"/>
    <col min="5648" max="5648" width="11.140625" style="136" customWidth="1"/>
    <col min="5649" max="5888" width="9.140625" style="136"/>
    <col min="5889" max="5889" width="6" style="136" customWidth="1"/>
    <col min="5890" max="5890" width="30.85546875" style="136" customWidth="1"/>
    <col min="5891" max="5891" width="12.28515625" style="136" customWidth="1"/>
    <col min="5892" max="5893" width="11.42578125" style="136" customWidth="1"/>
    <col min="5894" max="5894" width="11.28515625" style="136" customWidth="1"/>
    <col min="5895" max="5899" width="11.42578125" style="136" customWidth="1"/>
    <col min="5900" max="5900" width="12.140625" style="136" customWidth="1"/>
    <col min="5901" max="5901" width="11.42578125" style="136" customWidth="1"/>
    <col min="5902" max="5902" width="11.28515625" style="136" customWidth="1"/>
    <col min="5903" max="5903" width="11.42578125" style="136" customWidth="1"/>
    <col min="5904" max="5904" width="11.140625" style="136" customWidth="1"/>
    <col min="5905" max="6144" width="9.140625" style="136"/>
    <col min="6145" max="6145" width="6" style="136" customWidth="1"/>
    <col min="6146" max="6146" width="30.85546875" style="136" customWidth="1"/>
    <col min="6147" max="6147" width="12.28515625" style="136" customWidth="1"/>
    <col min="6148" max="6149" width="11.42578125" style="136" customWidth="1"/>
    <col min="6150" max="6150" width="11.28515625" style="136" customWidth="1"/>
    <col min="6151" max="6155" width="11.42578125" style="136" customWidth="1"/>
    <col min="6156" max="6156" width="12.140625" style="136" customWidth="1"/>
    <col min="6157" max="6157" width="11.42578125" style="136" customWidth="1"/>
    <col min="6158" max="6158" width="11.28515625" style="136" customWidth="1"/>
    <col min="6159" max="6159" width="11.42578125" style="136" customWidth="1"/>
    <col min="6160" max="6160" width="11.140625" style="136" customWidth="1"/>
    <col min="6161" max="6400" width="9.140625" style="136"/>
    <col min="6401" max="6401" width="6" style="136" customWidth="1"/>
    <col min="6402" max="6402" width="30.85546875" style="136" customWidth="1"/>
    <col min="6403" max="6403" width="12.28515625" style="136" customWidth="1"/>
    <col min="6404" max="6405" width="11.42578125" style="136" customWidth="1"/>
    <col min="6406" max="6406" width="11.28515625" style="136" customWidth="1"/>
    <col min="6407" max="6411" width="11.42578125" style="136" customWidth="1"/>
    <col min="6412" max="6412" width="12.140625" style="136" customWidth="1"/>
    <col min="6413" max="6413" width="11.42578125" style="136" customWidth="1"/>
    <col min="6414" max="6414" width="11.28515625" style="136" customWidth="1"/>
    <col min="6415" max="6415" width="11.42578125" style="136" customWidth="1"/>
    <col min="6416" max="6416" width="11.140625" style="136" customWidth="1"/>
    <col min="6417" max="6656" width="9.140625" style="136"/>
    <col min="6657" max="6657" width="6" style="136" customWidth="1"/>
    <col min="6658" max="6658" width="30.85546875" style="136" customWidth="1"/>
    <col min="6659" max="6659" width="12.28515625" style="136" customWidth="1"/>
    <col min="6660" max="6661" width="11.42578125" style="136" customWidth="1"/>
    <col min="6662" max="6662" width="11.28515625" style="136" customWidth="1"/>
    <col min="6663" max="6667" width="11.42578125" style="136" customWidth="1"/>
    <col min="6668" max="6668" width="12.140625" style="136" customWidth="1"/>
    <col min="6669" max="6669" width="11.42578125" style="136" customWidth="1"/>
    <col min="6670" max="6670" width="11.28515625" style="136" customWidth="1"/>
    <col min="6671" max="6671" width="11.42578125" style="136" customWidth="1"/>
    <col min="6672" max="6672" width="11.140625" style="136" customWidth="1"/>
    <col min="6673" max="6912" width="9.140625" style="136"/>
    <col min="6913" max="6913" width="6" style="136" customWidth="1"/>
    <col min="6914" max="6914" width="30.85546875" style="136" customWidth="1"/>
    <col min="6915" max="6915" width="12.28515625" style="136" customWidth="1"/>
    <col min="6916" max="6917" width="11.42578125" style="136" customWidth="1"/>
    <col min="6918" max="6918" width="11.28515625" style="136" customWidth="1"/>
    <col min="6919" max="6923" width="11.42578125" style="136" customWidth="1"/>
    <col min="6924" max="6924" width="12.140625" style="136" customWidth="1"/>
    <col min="6925" max="6925" width="11.42578125" style="136" customWidth="1"/>
    <col min="6926" max="6926" width="11.28515625" style="136" customWidth="1"/>
    <col min="6927" max="6927" width="11.42578125" style="136" customWidth="1"/>
    <col min="6928" max="6928" width="11.140625" style="136" customWidth="1"/>
    <col min="6929" max="7168" width="9.140625" style="136"/>
    <col min="7169" max="7169" width="6" style="136" customWidth="1"/>
    <col min="7170" max="7170" width="30.85546875" style="136" customWidth="1"/>
    <col min="7171" max="7171" width="12.28515625" style="136" customWidth="1"/>
    <col min="7172" max="7173" width="11.42578125" style="136" customWidth="1"/>
    <col min="7174" max="7174" width="11.28515625" style="136" customWidth="1"/>
    <col min="7175" max="7179" width="11.42578125" style="136" customWidth="1"/>
    <col min="7180" max="7180" width="12.140625" style="136" customWidth="1"/>
    <col min="7181" max="7181" width="11.42578125" style="136" customWidth="1"/>
    <col min="7182" max="7182" width="11.28515625" style="136" customWidth="1"/>
    <col min="7183" max="7183" width="11.42578125" style="136" customWidth="1"/>
    <col min="7184" max="7184" width="11.140625" style="136" customWidth="1"/>
    <col min="7185" max="7424" width="9.140625" style="136"/>
    <col min="7425" max="7425" width="6" style="136" customWidth="1"/>
    <col min="7426" max="7426" width="30.85546875" style="136" customWidth="1"/>
    <col min="7427" max="7427" width="12.28515625" style="136" customWidth="1"/>
    <col min="7428" max="7429" width="11.42578125" style="136" customWidth="1"/>
    <col min="7430" max="7430" width="11.28515625" style="136" customWidth="1"/>
    <col min="7431" max="7435" width="11.42578125" style="136" customWidth="1"/>
    <col min="7436" max="7436" width="12.140625" style="136" customWidth="1"/>
    <col min="7437" max="7437" width="11.42578125" style="136" customWidth="1"/>
    <col min="7438" max="7438" width="11.28515625" style="136" customWidth="1"/>
    <col min="7439" max="7439" width="11.42578125" style="136" customWidth="1"/>
    <col min="7440" max="7440" width="11.140625" style="136" customWidth="1"/>
    <col min="7441" max="7680" width="9.140625" style="136"/>
    <col min="7681" max="7681" width="6" style="136" customWidth="1"/>
    <col min="7682" max="7682" width="30.85546875" style="136" customWidth="1"/>
    <col min="7683" max="7683" width="12.28515625" style="136" customWidth="1"/>
    <col min="7684" max="7685" width="11.42578125" style="136" customWidth="1"/>
    <col min="7686" max="7686" width="11.28515625" style="136" customWidth="1"/>
    <col min="7687" max="7691" width="11.42578125" style="136" customWidth="1"/>
    <col min="7692" max="7692" width="12.140625" style="136" customWidth="1"/>
    <col min="7693" max="7693" width="11.42578125" style="136" customWidth="1"/>
    <col min="7694" max="7694" width="11.28515625" style="136" customWidth="1"/>
    <col min="7695" max="7695" width="11.42578125" style="136" customWidth="1"/>
    <col min="7696" max="7696" width="11.140625" style="136" customWidth="1"/>
    <col min="7697" max="7936" width="9.140625" style="136"/>
    <col min="7937" max="7937" width="6" style="136" customWidth="1"/>
    <col min="7938" max="7938" width="30.85546875" style="136" customWidth="1"/>
    <col min="7939" max="7939" width="12.28515625" style="136" customWidth="1"/>
    <col min="7940" max="7941" width="11.42578125" style="136" customWidth="1"/>
    <col min="7942" max="7942" width="11.28515625" style="136" customWidth="1"/>
    <col min="7943" max="7947" width="11.42578125" style="136" customWidth="1"/>
    <col min="7948" max="7948" width="12.140625" style="136" customWidth="1"/>
    <col min="7949" max="7949" width="11.42578125" style="136" customWidth="1"/>
    <col min="7950" max="7950" width="11.28515625" style="136" customWidth="1"/>
    <col min="7951" max="7951" width="11.42578125" style="136" customWidth="1"/>
    <col min="7952" max="7952" width="11.140625" style="136" customWidth="1"/>
    <col min="7953" max="8192" width="9.140625" style="136"/>
    <col min="8193" max="8193" width="6" style="136" customWidth="1"/>
    <col min="8194" max="8194" width="30.85546875" style="136" customWidth="1"/>
    <col min="8195" max="8195" width="12.28515625" style="136" customWidth="1"/>
    <col min="8196" max="8197" width="11.42578125" style="136" customWidth="1"/>
    <col min="8198" max="8198" width="11.28515625" style="136" customWidth="1"/>
    <col min="8199" max="8203" width="11.42578125" style="136" customWidth="1"/>
    <col min="8204" max="8204" width="12.140625" style="136" customWidth="1"/>
    <col min="8205" max="8205" width="11.42578125" style="136" customWidth="1"/>
    <col min="8206" max="8206" width="11.28515625" style="136" customWidth="1"/>
    <col min="8207" max="8207" width="11.42578125" style="136" customWidth="1"/>
    <col min="8208" max="8208" width="11.140625" style="136" customWidth="1"/>
    <col min="8209" max="8448" width="9.140625" style="136"/>
    <col min="8449" max="8449" width="6" style="136" customWidth="1"/>
    <col min="8450" max="8450" width="30.85546875" style="136" customWidth="1"/>
    <col min="8451" max="8451" width="12.28515625" style="136" customWidth="1"/>
    <col min="8452" max="8453" width="11.42578125" style="136" customWidth="1"/>
    <col min="8454" max="8454" width="11.28515625" style="136" customWidth="1"/>
    <col min="8455" max="8459" width="11.42578125" style="136" customWidth="1"/>
    <col min="8460" max="8460" width="12.140625" style="136" customWidth="1"/>
    <col min="8461" max="8461" width="11.42578125" style="136" customWidth="1"/>
    <col min="8462" max="8462" width="11.28515625" style="136" customWidth="1"/>
    <col min="8463" max="8463" width="11.42578125" style="136" customWidth="1"/>
    <col min="8464" max="8464" width="11.140625" style="136" customWidth="1"/>
    <col min="8465" max="8704" width="9.140625" style="136"/>
    <col min="8705" max="8705" width="6" style="136" customWidth="1"/>
    <col min="8706" max="8706" width="30.85546875" style="136" customWidth="1"/>
    <col min="8707" max="8707" width="12.28515625" style="136" customWidth="1"/>
    <col min="8708" max="8709" width="11.42578125" style="136" customWidth="1"/>
    <col min="8710" max="8710" width="11.28515625" style="136" customWidth="1"/>
    <col min="8711" max="8715" width="11.42578125" style="136" customWidth="1"/>
    <col min="8716" max="8716" width="12.140625" style="136" customWidth="1"/>
    <col min="8717" max="8717" width="11.42578125" style="136" customWidth="1"/>
    <col min="8718" max="8718" width="11.28515625" style="136" customWidth="1"/>
    <col min="8719" max="8719" width="11.42578125" style="136" customWidth="1"/>
    <col min="8720" max="8720" width="11.140625" style="136" customWidth="1"/>
    <col min="8721" max="8960" width="9.140625" style="136"/>
    <col min="8961" max="8961" width="6" style="136" customWidth="1"/>
    <col min="8962" max="8962" width="30.85546875" style="136" customWidth="1"/>
    <col min="8963" max="8963" width="12.28515625" style="136" customWidth="1"/>
    <col min="8964" max="8965" width="11.42578125" style="136" customWidth="1"/>
    <col min="8966" max="8966" width="11.28515625" style="136" customWidth="1"/>
    <col min="8967" max="8971" width="11.42578125" style="136" customWidth="1"/>
    <col min="8972" max="8972" width="12.140625" style="136" customWidth="1"/>
    <col min="8973" max="8973" width="11.42578125" style="136" customWidth="1"/>
    <col min="8974" max="8974" width="11.28515625" style="136" customWidth="1"/>
    <col min="8975" max="8975" width="11.42578125" style="136" customWidth="1"/>
    <col min="8976" max="8976" width="11.140625" style="136" customWidth="1"/>
    <col min="8977" max="9216" width="9.140625" style="136"/>
    <col min="9217" max="9217" width="6" style="136" customWidth="1"/>
    <col min="9218" max="9218" width="30.85546875" style="136" customWidth="1"/>
    <col min="9219" max="9219" width="12.28515625" style="136" customWidth="1"/>
    <col min="9220" max="9221" width="11.42578125" style="136" customWidth="1"/>
    <col min="9222" max="9222" width="11.28515625" style="136" customWidth="1"/>
    <col min="9223" max="9227" width="11.42578125" style="136" customWidth="1"/>
    <col min="9228" max="9228" width="12.140625" style="136" customWidth="1"/>
    <col min="9229" max="9229" width="11.42578125" style="136" customWidth="1"/>
    <col min="9230" max="9230" width="11.28515625" style="136" customWidth="1"/>
    <col min="9231" max="9231" width="11.42578125" style="136" customWidth="1"/>
    <col min="9232" max="9232" width="11.140625" style="136" customWidth="1"/>
    <col min="9233" max="9472" width="9.140625" style="136"/>
    <col min="9473" max="9473" width="6" style="136" customWidth="1"/>
    <col min="9474" max="9474" width="30.85546875" style="136" customWidth="1"/>
    <col min="9475" max="9475" width="12.28515625" style="136" customWidth="1"/>
    <col min="9476" max="9477" width="11.42578125" style="136" customWidth="1"/>
    <col min="9478" max="9478" width="11.28515625" style="136" customWidth="1"/>
    <col min="9479" max="9483" width="11.42578125" style="136" customWidth="1"/>
    <col min="9484" max="9484" width="12.140625" style="136" customWidth="1"/>
    <col min="9485" max="9485" width="11.42578125" style="136" customWidth="1"/>
    <col min="9486" max="9486" width="11.28515625" style="136" customWidth="1"/>
    <col min="9487" max="9487" width="11.42578125" style="136" customWidth="1"/>
    <col min="9488" max="9488" width="11.140625" style="136" customWidth="1"/>
    <col min="9489" max="9728" width="9.140625" style="136"/>
    <col min="9729" max="9729" width="6" style="136" customWidth="1"/>
    <col min="9730" max="9730" width="30.85546875" style="136" customWidth="1"/>
    <col min="9731" max="9731" width="12.28515625" style="136" customWidth="1"/>
    <col min="9732" max="9733" width="11.42578125" style="136" customWidth="1"/>
    <col min="9734" max="9734" width="11.28515625" style="136" customWidth="1"/>
    <col min="9735" max="9739" width="11.42578125" style="136" customWidth="1"/>
    <col min="9740" max="9740" width="12.140625" style="136" customWidth="1"/>
    <col min="9741" max="9741" width="11.42578125" style="136" customWidth="1"/>
    <col min="9742" max="9742" width="11.28515625" style="136" customWidth="1"/>
    <col min="9743" max="9743" width="11.42578125" style="136" customWidth="1"/>
    <col min="9744" max="9744" width="11.140625" style="136" customWidth="1"/>
    <col min="9745" max="9984" width="9.140625" style="136"/>
    <col min="9985" max="9985" width="6" style="136" customWidth="1"/>
    <col min="9986" max="9986" width="30.85546875" style="136" customWidth="1"/>
    <col min="9987" max="9987" width="12.28515625" style="136" customWidth="1"/>
    <col min="9988" max="9989" width="11.42578125" style="136" customWidth="1"/>
    <col min="9990" max="9990" width="11.28515625" style="136" customWidth="1"/>
    <col min="9991" max="9995" width="11.42578125" style="136" customWidth="1"/>
    <col min="9996" max="9996" width="12.140625" style="136" customWidth="1"/>
    <col min="9997" max="9997" width="11.42578125" style="136" customWidth="1"/>
    <col min="9998" max="9998" width="11.28515625" style="136" customWidth="1"/>
    <col min="9999" max="9999" width="11.42578125" style="136" customWidth="1"/>
    <col min="10000" max="10000" width="11.140625" style="136" customWidth="1"/>
    <col min="10001" max="10240" width="9.140625" style="136"/>
    <col min="10241" max="10241" width="6" style="136" customWidth="1"/>
    <col min="10242" max="10242" width="30.85546875" style="136" customWidth="1"/>
    <col min="10243" max="10243" width="12.28515625" style="136" customWidth="1"/>
    <col min="10244" max="10245" width="11.42578125" style="136" customWidth="1"/>
    <col min="10246" max="10246" width="11.28515625" style="136" customWidth="1"/>
    <col min="10247" max="10251" width="11.42578125" style="136" customWidth="1"/>
    <col min="10252" max="10252" width="12.140625" style="136" customWidth="1"/>
    <col min="10253" max="10253" width="11.42578125" style="136" customWidth="1"/>
    <col min="10254" max="10254" width="11.28515625" style="136" customWidth="1"/>
    <col min="10255" max="10255" width="11.42578125" style="136" customWidth="1"/>
    <col min="10256" max="10256" width="11.140625" style="136" customWidth="1"/>
    <col min="10257" max="10496" width="9.140625" style="136"/>
    <col min="10497" max="10497" width="6" style="136" customWidth="1"/>
    <col min="10498" max="10498" width="30.85546875" style="136" customWidth="1"/>
    <col min="10499" max="10499" width="12.28515625" style="136" customWidth="1"/>
    <col min="10500" max="10501" width="11.42578125" style="136" customWidth="1"/>
    <col min="10502" max="10502" width="11.28515625" style="136" customWidth="1"/>
    <col min="10503" max="10507" width="11.42578125" style="136" customWidth="1"/>
    <col min="10508" max="10508" width="12.140625" style="136" customWidth="1"/>
    <col min="10509" max="10509" width="11.42578125" style="136" customWidth="1"/>
    <col min="10510" max="10510" width="11.28515625" style="136" customWidth="1"/>
    <col min="10511" max="10511" width="11.42578125" style="136" customWidth="1"/>
    <col min="10512" max="10512" width="11.140625" style="136" customWidth="1"/>
    <col min="10513" max="10752" width="9.140625" style="136"/>
    <col min="10753" max="10753" width="6" style="136" customWidth="1"/>
    <col min="10754" max="10754" width="30.85546875" style="136" customWidth="1"/>
    <col min="10755" max="10755" width="12.28515625" style="136" customWidth="1"/>
    <col min="10756" max="10757" width="11.42578125" style="136" customWidth="1"/>
    <col min="10758" max="10758" width="11.28515625" style="136" customWidth="1"/>
    <col min="10759" max="10763" width="11.42578125" style="136" customWidth="1"/>
    <col min="10764" max="10764" width="12.140625" style="136" customWidth="1"/>
    <col min="10765" max="10765" width="11.42578125" style="136" customWidth="1"/>
    <col min="10766" max="10766" width="11.28515625" style="136" customWidth="1"/>
    <col min="10767" max="10767" width="11.42578125" style="136" customWidth="1"/>
    <col min="10768" max="10768" width="11.140625" style="136" customWidth="1"/>
    <col min="10769" max="11008" width="9.140625" style="136"/>
    <col min="11009" max="11009" width="6" style="136" customWidth="1"/>
    <col min="11010" max="11010" width="30.85546875" style="136" customWidth="1"/>
    <col min="11011" max="11011" width="12.28515625" style="136" customWidth="1"/>
    <col min="11012" max="11013" width="11.42578125" style="136" customWidth="1"/>
    <col min="11014" max="11014" width="11.28515625" style="136" customWidth="1"/>
    <col min="11015" max="11019" width="11.42578125" style="136" customWidth="1"/>
    <col min="11020" max="11020" width="12.140625" style="136" customWidth="1"/>
    <col min="11021" max="11021" width="11.42578125" style="136" customWidth="1"/>
    <col min="11022" max="11022" width="11.28515625" style="136" customWidth="1"/>
    <col min="11023" max="11023" width="11.42578125" style="136" customWidth="1"/>
    <col min="11024" max="11024" width="11.140625" style="136" customWidth="1"/>
    <col min="11025" max="11264" width="9.140625" style="136"/>
    <col min="11265" max="11265" width="6" style="136" customWidth="1"/>
    <col min="11266" max="11266" width="30.85546875" style="136" customWidth="1"/>
    <col min="11267" max="11267" width="12.28515625" style="136" customWidth="1"/>
    <col min="11268" max="11269" width="11.42578125" style="136" customWidth="1"/>
    <col min="11270" max="11270" width="11.28515625" style="136" customWidth="1"/>
    <col min="11271" max="11275" width="11.42578125" style="136" customWidth="1"/>
    <col min="11276" max="11276" width="12.140625" style="136" customWidth="1"/>
    <col min="11277" max="11277" width="11.42578125" style="136" customWidth="1"/>
    <col min="11278" max="11278" width="11.28515625" style="136" customWidth="1"/>
    <col min="11279" max="11279" width="11.42578125" style="136" customWidth="1"/>
    <col min="11280" max="11280" width="11.140625" style="136" customWidth="1"/>
    <col min="11281" max="11520" width="9.140625" style="136"/>
    <col min="11521" max="11521" width="6" style="136" customWidth="1"/>
    <col min="11522" max="11522" width="30.85546875" style="136" customWidth="1"/>
    <col min="11523" max="11523" width="12.28515625" style="136" customWidth="1"/>
    <col min="11524" max="11525" width="11.42578125" style="136" customWidth="1"/>
    <col min="11526" max="11526" width="11.28515625" style="136" customWidth="1"/>
    <col min="11527" max="11531" width="11.42578125" style="136" customWidth="1"/>
    <col min="11532" max="11532" width="12.140625" style="136" customWidth="1"/>
    <col min="11533" max="11533" width="11.42578125" style="136" customWidth="1"/>
    <col min="11534" max="11534" width="11.28515625" style="136" customWidth="1"/>
    <col min="11535" max="11535" width="11.42578125" style="136" customWidth="1"/>
    <col min="11536" max="11536" width="11.140625" style="136" customWidth="1"/>
    <col min="11537" max="11776" width="9.140625" style="136"/>
    <col min="11777" max="11777" width="6" style="136" customWidth="1"/>
    <col min="11778" max="11778" width="30.85546875" style="136" customWidth="1"/>
    <col min="11779" max="11779" width="12.28515625" style="136" customWidth="1"/>
    <col min="11780" max="11781" width="11.42578125" style="136" customWidth="1"/>
    <col min="11782" max="11782" width="11.28515625" style="136" customWidth="1"/>
    <col min="11783" max="11787" width="11.42578125" style="136" customWidth="1"/>
    <col min="11788" max="11788" width="12.140625" style="136" customWidth="1"/>
    <col min="11789" max="11789" width="11.42578125" style="136" customWidth="1"/>
    <col min="11790" max="11790" width="11.28515625" style="136" customWidth="1"/>
    <col min="11791" max="11791" width="11.42578125" style="136" customWidth="1"/>
    <col min="11792" max="11792" width="11.140625" style="136" customWidth="1"/>
    <col min="11793" max="12032" width="9.140625" style="136"/>
    <col min="12033" max="12033" width="6" style="136" customWidth="1"/>
    <col min="12034" max="12034" width="30.85546875" style="136" customWidth="1"/>
    <col min="12035" max="12035" width="12.28515625" style="136" customWidth="1"/>
    <col min="12036" max="12037" width="11.42578125" style="136" customWidth="1"/>
    <col min="12038" max="12038" width="11.28515625" style="136" customWidth="1"/>
    <col min="12039" max="12043" width="11.42578125" style="136" customWidth="1"/>
    <col min="12044" max="12044" width="12.140625" style="136" customWidth="1"/>
    <col min="12045" max="12045" width="11.42578125" style="136" customWidth="1"/>
    <col min="12046" max="12046" width="11.28515625" style="136" customWidth="1"/>
    <col min="12047" max="12047" width="11.42578125" style="136" customWidth="1"/>
    <col min="12048" max="12048" width="11.140625" style="136" customWidth="1"/>
    <col min="12049" max="12288" width="9.140625" style="136"/>
    <col min="12289" max="12289" width="6" style="136" customWidth="1"/>
    <col min="12290" max="12290" width="30.85546875" style="136" customWidth="1"/>
    <col min="12291" max="12291" width="12.28515625" style="136" customWidth="1"/>
    <col min="12292" max="12293" width="11.42578125" style="136" customWidth="1"/>
    <col min="12294" max="12294" width="11.28515625" style="136" customWidth="1"/>
    <col min="12295" max="12299" width="11.42578125" style="136" customWidth="1"/>
    <col min="12300" max="12300" width="12.140625" style="136" customWidth="1"/>
    <col min="12301" max="12301" width="11.42578125" style="136" customWidth="1"/>
    <col min="12302" max="12302" width="11.28515625" style="136" customWidth="1"/>
    <col min="12303" max="12303" width="11.42578125" style="136" customWidth="1"/>
    <col min="12304" max="12304" width="11.140625" style="136" customWidth="1"/>
    <col min="12305" max="12544" width="9.140625" style="136"/>
    <col min="12545" max="12545" width="6" style="136" customWidth="1"/>
    <col min="12546" max="12546" width="30.85546875" style="136" customWidth="1"/>
    <col min="12547" max="12547" width="12.28515625" style="136" customWidth="1"/>
    <col min="12548" max="12549" width="11.42578125" style="136" customWidth="1"/>
    <col min="12550" max="12550" width="11.28515625" style="136" customWidth="1"/>
    <col min="12551" max="12555" width="11.42578125" style="136" customWidth="1"/>
    <col min="12556" max="12556" width="12.140625" style="136" customWidth="1"/>
    <col min="12557" max="12557" width="11.42578125" style="136" customWidth="1"/>
    <col min="12558" max="12558" width="11.28515625" style="136" customWidth="1"/>
    <col min="12559" max="12559" width="11.42578125" style="136" customWidth="1"/>
    <col min="12560" max="12560" width="11.140625" style="136" customWidth="1"/>
    <col min="12561" max="12800" width="9.140625" style="136"/>
    <col min="12801" max="12801" width="6" style="136" customWidth="1"/>
    <col min="12802" max="12802" width="30.85546875" style="136" customWidth="1"/>
    <col min="12803" max="12803" width="12.28515625" style="136" customWidth="1"/>
    <col min="12804" max="12805" width="11.42578125" style="136" customWidth="1"/>
    <col min="12806" max="12806" width="11.28515625" style="136" customWidth="1"/>
    <col min="12807" max="12811" width="11.42578125" style="136" customWidth="1"/>
    <col min="12812" max="12812" width="12.140625" style="136" customWidth="1"/>
    <col min="12813" max="12813" width="11.42578125" style="136" customWidth="1"/>
    <col min="12814" max="12814" width="11.28515625" style="136" customWidth="1"/>
    <col min="12815" max="12815" width="11.42578125" style="136" customWidth="1"/>
    <col min="12816" max="12816" width="11.140625" style="136" customWidth="1"/>
    <col min="12817" max="13056" width="9.140625" style="136"/>
    <col min="13057" max="13057" width="6" style="136" customWidth="1"/>
    <col min="13058" max="13058" width="30.85546875" style="136" customWidth="1"/>
    <col min="13059" max="13059" width="12.28515625" style="136" customWidth="1"/>
    <col min="13060" max="13061" width="11.42578125" style="136" customWidth="1"/>
    <col min="13062" max="13062" width="11.28515625" style="136" customWidth="1"/>
    <col min="13063" max="13067" width="11.42578125" style="136" customWidth="1"/>
    <col min="13068" max="13068" width="12.140625" style="136" customWidth="1"/>
    <col min="13069" max="13069" width="11.42578125" style="136" customWidth="1"/>
    <col min="13070" max="13070" width="11.28515625" style="136" customWidth="1"/>
    <col min="13071" max="13071" width="11.42578125" style="136" customWidth="1"/>
    <col min="13072" max="13072" width="11.140625" style="136" customWidth="1"/>
    <col min="13073" max="13312" width="9.140625" style="136"/>
    <col min="13313" max="13313" width="6" style="136" customWidth="1"/>
    <col min="13314" max="13314" width="30.85546875" style="136" customWidth="1"/>
    <col min="13315" max="13315" width="12.28515625" style="136" customWidth="1"/>
    <col min="13316" max="13317" width="11.42578125" style="136" customWidth="1"/>
    <col min="13318" max="13318" width="11.28515625" style="136" customWidth="1"/>
    <col min="13319" max="13323" width="11.42578125" style="136" customWidth="1"/>
    <col min="13324" max="13324" width="12.140625" style="136" customWidth="1"/>
    <col min="13325" max="13325" width="11.42578125" style="136" customWidth="1"/>
    <col min="13326" max="13326" width="11.28515625" style="136" customWidth="1"/>
    <col min="13327" max="13327" width="11.42578125" style="136" customWidth="1"/>
    <col min="13328" max="13328" width="11.140625" style="136" customWidth="1"/>
    <col min="13329" max="13568" width="9.140625" style="136"/>
    <col min="13569" max="13569" width="6" style="136" customWidth="1"/>
    <col min="13570" max="13570" width="30.85546875" style="136" customWidth="1"/>
    <col min="13571" max="13571" width="12.28515625" style="136" customWidth="1"/>
    <col min="13572" max="13573" width="11.42578125" style="136" customWidth="1"/>
    <col min="13574" max="13574" width="11.28515625" style="136" customWidth="1"/>
    <col min="13575" max="13579" width="11.42578125" style="136" customWidth="1"/>
    <col min="13580" max="13580" width="12.140625" style="136" customWidth="1"/>
    <col min="13581" max="13581" width="11.42578125" style="136" customWidth="1"/>
    <col min="13582" max="13582" width="11.28515625" style="136" customWidth="1"/>
    <col min="13583" max="13583" width="11.42578125" style="136" customWidth="1"/>
    <col min="13584" max="13584" width="11.140625" style="136" customWidth="1"/>
    <col min="13585" max="13824" width="9.140625" style="136"/>
    <col min="13825" max="13825" width="6" style="136" customWidth="1"/>
    <col min="13826" max="13826" width="30.85546875" style="136" customWidth="1"/>
    <col min="13827" max="13827" width="12.28515625" style="136" customWidth="1"/>
    <col min="13828" max="13829" width="11.42578125" style="136" customWidth="1"/>
    <col min="13830" max="13830" width="11.28515625" style="136" customWidth="1"/>
    <col min="13831" max="13835" width="11.42578125" style="136" customWidth="1"/>
    <col min="13836" max="13836" width="12.140625" style="136" customWidth="1"/>
    <col min="13837" max="13837" width="11.42578125" style="136" customWidth="1"/>
    <col min="13838" max="13838" width="11.28515625" style="136" customWidth="1"/>
    <col min="13839" max="13839" width="11.42578125" style="136" customWidth="1"/>
    <col min="13840" max="13840" width="11.140625" style="136" customWidth="1"/>
    <col min="13841" max="14080" width="9.140625" style="136"/>
    <col min="14081" max="14081" width="6" style="136" customWidth="1"/>
    <col min="14082" max="14082" width="30.85546875" style="136" customWidth="1"/>
    <col min="14083" max="14083" width="12.28515625" style="136" customWidth="1"/>
    <col min="14084" max="14085" width="11.42578125" style="136" customWidth="1"/>
    <col min="14086" max="14086" width="11.28515625" style="136" customWidth="1"/>
    <col min="14087" max="14091" width="11.42578125" style="136" customWidth="1"/>
    <col min="14092" max="14092" width="12.140625" style="136" customWidth="1"/>
    <col min="14093" max="14093" width="11.42578125" style="136" customWidth="1"/>
    <col min="14094" max="14094" width="11.28515625" style="136" customWidth="1"/>
    <col min="14095" max="14095" width="11.42578125" style="136" customWidth="1"/>
    <col min="14096" max="14096" width="11.140625" style="136" customWidth="1"/>
    <col min="14097" max="14336" width="9.140625" style="136"/>
    <col min="14337" max="14337" width="6" style="136" customWidth="1"/>
    <col min="14338" max="14338" width="30.85546875" style="136" customWidth="1"/>
    <col min="14339" max="14339" width="12.28515625" style="136" customWidth="1"/>
    <col min="14340" max="14341" width="11.42578125" style="136" customWidth="1"/>
    <col min="14342" max="14342" width="11.28515625" style="136" customWidth="1"/>
    <col min="14343" max="14347" width="11.42578125" style="136" customWidth="1"/>
    <col min="14348" max="14348" width="12.140625" style="136" customWidth="1"/>
    <col min="14349" max="14349" width="11.42578125" style="136" customWidth="1"/>
    <col min="14350" max="14350" width="11.28515625" style="136" customWidth="1"/>
    <col min="14351" max="14351" width="11.42578125" style="136" customWidth="1"/>
    <col min="14352" max="14352" width="11.140625" style="136" customWidth="1"/>
    <col min="14353" max="14592" width="9.140625" style="136"/>
    <col min="14593" max="14593" width="6" style="136" customWidth="1"/>
    <col min="14594" max="14594" width="30.85546875" style="136" customWidth="1"/>
    <col min="14595" max="14595" width="12.28515625" style="136" customWidth="1"/>
    <col min="14596" max="14597" width="11.42578125" style="136" customWidth="1"/>
    <col min="14598" max="14598" width="11.28515625" style="136" customWidth="1"/>
    <col min="14599" max="14603" width="11.42578125" style="136" customWidth="1"/>
    <col min="14604" max="14604" width="12.140625" style="136" customWidth="1"/>
    <col min="14605" max="14605" width="11.42578125" style="136" customWidth="1"/>
    <col min="14606" max="14606" width="11.28515625" style="136" customWidth="1"/>
    <col min="14607" max="14607" width="11.42578125" style="136" customWidth="1"/>
    <col min="14608" max="14608" width="11.140625" style="136" customWidth="1"/>
    <col min="14609" max="14848" width="9.140625" style="136"/>
    <col min="14849" max="14849" width="6" style="136" customWidth="1"/>
    <col min="14850" max="14850" width="30.85546875" style="136" customWidth="1"/>
    <col min="14851" max="14851" width="12.28515625" style="136" customWidth="1"/>
    <col min="14852" max="14853" width="11.42578125" style="136" customWidth="1"/>
    <col min="14854" max="14854" width="11.28515625" style="136" customWidth="1"/>
    <col min="14855" max="14859" width="11.42578125" style="136" customWidth="1"/>
    <col min="14860" max="14860" width="12.140625" style="136" customWidth="1"/>
    <col min="14861" max="14861" width="11.42578125" style="136" customWidth="1"/>
    <col min="14862" max="14862" width="11.28515625" style="136" customWidth="1"/>
    <col min="14863" max="14863" width="11.42578125" style="136" customWidth="1"/>
    <col min="14864" max="14864" width="11.140625" style="136" customWidth="1"/>
    <col min="14865" max="15104" width="9.140625" style="136"/>
    <col min="15105" max="15105" width="6" style="136" customWidth="1"/>
    <col min="15106" max="15106" width="30.85546875" style="136" customWidth="1"/>
    <col min="15107" max="15107" width="12.28515625" style="136" customWidth="1"/>
    <col min="15108" max="15109" width="11.42578125" style="136" customWidth="1"/>
    <col min="15110" max="15110" width="11.28515625" style="136" customWidth="1"/>
    <col min="15111" max="15115" width="11.42578125" style="136" customWidth="1"/>
    <col min="15116" max="15116" width="12.140625" style="136" customWidth="1"/>
    <col min="15117" max="15117" width="11.42578125" style="136" customWidth="1"/>
    <col min="15118" max="15118" width="11.28515625" style="136" customWidth="1"/>
    <col min="15119" max="15119" width="11.42578125" style="136" customWidth="1"/>
    <col min="15120" max="15120" width="11.140625" style="136" customWidth="1"/>
    <col min="15121" max="15360" width="9.140625" style="136"/>
    <col min="15361" max="15361" width="6" style="136" customWidth="1"/>
    <col min="15362" max="15362" width="30.85546875" style="136" customWidth="1"/>
    <col min="15363" max="15363" width="12.28515625" style="136" customWidth="1"/>
    <col min="15364" max="15365" width="11.42578125" style="136" customWidth="1"/>
    <col min="15366" max="15366" width="11.28515625" style="136" customWidth="1"/>
    <col min="15367" max="15371" width="11.42578125" style="136" customWidth="1"/>
    <col min="15372" max="15372" width="12.140625" style="136" customWidth="1"/>
    <col min="15373" max="15373" width="11.42578125" style="136" customWidth="1"/>
    <col min="15374" max="15374" width="11.28515625" style="136" customWidth="1"/>
    <col min="15375" max="15375" width="11.42578125" style="136" customWidth="1"/>
    <col min="15376" max="15376" width="11.140625" style="136" customWidth="1"/>
    <col min="15377" max="15616" width="9.140625" style="136"/>
    <col min="15617" max="15617" width="6" style="136" customWidth="1"/>
    <col min="15618" max="15618" width="30.85546875" style="136" customWidth="1"/>
    <col min="15619" max="15619" width="12.28515625" style="136" customWidth="1"/>
    <col min="15620" max="15621" width="11.42578125" style="136" customWidth="1"/>
    <col min="15622" max="15622" width="11.28515625" style="136" customWidth="1"/>
    <col min="15623" max="15627" width="11.42578125" style="136" customWidth="1"/>
    <col min="15628" max="15628" width="12.140625" style="136" customWidth="1"/>
    <col min="15629" max="15629" width="11.42578125" style="136" customWidth="1"/>
    <col min="15630" max="15630" width="11.28515625" style="136" customWidth="1"/>
    <col min="15631" max="15631" width="11.42578125" style="136" customWidth="1"/>
    <col min="15632" max="15632" width="11.140625" style="136" customWidth="1"/>
    <col min="15633" max="15872" width="9.140625" style="136"/>
    <col min="15873" max="15873" width="6" style="136" customWidth="1"/>
    <col min="15874" max="15874" width="30.85546875" style="136" customWidth="1"/>
    <col min="15875" max="15875" width="12.28515625" style="136" customWidth="1"/>
    <col min="15876" max="15877" width="11.42578125" style="136" customWidth="1"/>
    <col min="15878" max="15878" width="11.28515625" style="136" customWidth="1"/>
    <col min="15879" max="15883" width="11.42578125" style="136" customWidth="1"/>
    <col min="15884" max="15884" width="12.140625" style="136" customWidth="1"/>
    <col min="15885" max="15885" width="11.42578125" style="136" customWidth="1"/>
    <col min="15886" max="15886" width="11.28515625" style="136" customWidth="1"/>
    <col min="15887" max="15887" width="11.42578125" style="136" customWidth="1"/>
    <col min="15888" max="15888" width="11.140625" style="136" customWidth="1"/>
    <col min="15889" max="16128" width="9.140625" style="136"/>
    <col min="16129" max="16129" width="6" style="136" customWidth="1"/>
    <col min="16130" max="16130" width="30.85546875" style="136" customWidth="1"/>
    <col min="16131" max="16131" width="12.28515625" style="136" customWidth="1"/>
    <col min="16132" max="16133" width="11.42578125" style="136" customWidth="1"/>
    <col min="16134" max="16134" width="11.28515625" style="136" customWidth="1"/>
    <col min="16135" max="16139" width="11.42578125" style="136" customWidth="1"/>
    <col min="16140" max="16140" width="12.140625" style="136" customWidth="1"/>
    <col min="16141" max="16141" width="11.42578125" style="136" customWidth="1"/>
    <col min="16142" max="16142" width="11.28515625" style="136" customWidth="1"/>
    <col min="16143" max="16143" width="11.42578125" style="136" customWidth="1"/>
    <col min="16144" max="16144" width="11.140625" style="136" customWidth="1"/>
    <col min="16145" max="16384" width="9.140625" style="136"/>
  </cols>
  <sheetData>
    <row r="1" spans="1:17" s="132" customFormat="1" ht="27.75" customHeight="1">
      <c r="A1" s="808" t="s">
        <v>8</v>
      </c>
      <c r="B1" s="631" t="s">
        <v>376</v>
      </c>
      <c r="C1" s="696" t="s">
        <v>377</v>
      </c>
      <c r="D1" s="697" t="s">
        <v>378</v>
      </c>
      <c r="E1" s="697" t="s">
        <v>379</v>
      </c>
      <c r="F1" s="697" t="s">
        <v>380</v>
      </c>
      <c r="G1" s="630" t="s">
        <v>381</v>
      </c>
      <c r="H1" s="697" t="s">
        <v>382</v>
      </c>
      <c r="I1" s="697" t="s">
        <v>383</v>
      </c>
      <c r="J1" s="697" t="s">
        <v>384</v>
      </c>
      <c r="K1" s="697" t="s">
        <v>385</v>
      </c>
      <c r="L1" s="697" t="s">
        <v>386</v>
      </c>
      <c r="M1" s="630" t="s">
        <v>387</v>
      </c>
      <c r="N1" s="697" t="s">
        <v>388</v>
      </c>
      <c r="O1" s="698" t="s">
        <v>389</v>
      </c>
      <c r="P1" s="131" t="s">
        <v>378</v>
      </c>
    </row>
    <row r="2" spans="1:17" s="132" customFormat="1" ht="15" customHeight="1">
      <c r="A2" s="809"/>
      <c r="B2" s="415" t="s">
        <v>10</v>
      </c>
      <c r="C2" s="422" t="s">
        <v>11</v>
      </c>
      <c r="D2" s="422" t="s">
        <v>12</v>
      </c>
      <c r="E2" s="422" t="s">
        <v>237</v>
      </c>
      <c r="F2" s="422" t="s">
        <v>238</v>
      </c>
      <c r="G2" s="422" t="s">
        <v>290</v>
      </c>
      <c r="H2" s="422" t="s">
        <v>369</v>
      </c>
      <c r="I2" s="422" t="s">
        <v>370</v>
      </c>
      <c r="J2" s="422" t="s">
        <v>390</v>
      </c>
      <c r="K2" s="422" t="s">
        <v>391</v>
      </c>
      <c r="L2" s="422" t="s">
        <v>392</v>
      </c>
      <c r="M2" s="422" t="s">
        <v>393</v>
      </c>
      <c r="N2" s="422" t="s">
        <v>394</v>
      </c>
      <c r="O2" s="699" t="s">
        <v>395</v>
      </c>
      <c r="P2" s="306"/>
      <c r="Q2" s="133"/>
    </row>
    <row r="3" spans="1:17" s="134" customFormat="1" ht="15" customHeight="1">
      <c r="A3" s="700" t="s">
        <v>2</v>
      </c>
      <c r="B3" s="701" t="s">
        <v>396</v>
      </c>
      <c r="C3" s="702"/>
      <c r="D3" s="702">
        <v>36498</v>
      </c>
      <c r="E3" s="703">
        <f>SUM(D22)</f>
        <v>111129</v>
      </c>
      <c r="F3" s="703">
        <f t="shared" ref="F3:O3" si="0">SUM(E22)</f>
        <v>109120</v>
      </c>
      <c r="G3" s="703">
        <f t="shared" si="0"/>
        <v>203807</v>
      </c>
      <c r="H3" s="703">
        <f t="shared" si="0"/>
        <v>214176</v>
      </c>
      <c r="I3" s="703">
        <f t="shared" si="0"/>
        <v>214147</v>
      </c>
      <c r="J3" s="703">
        <f t="shared" si="0"/>
        <v>211992</v>
      </c>
      <c r="K3" s="703">
        <f t="shared" si="0"/>
        <v>193370</v>
      </c>
      <c r="L3" s="703">
        <f t="shared" si="0"/>
        <v>132444</v>
      </c>
      <c r="M3" s="703">
        <f t="shared" si="0"/>
        <v>137770</v>
      </c>
      <c r="N3" s="703">
        <f t="shared" si="0"/>
        <v>116215</v>
      </c>
      <c r="O3" s="704">
        <f t="shared" si="0"/>
        <v>115932</v>
      </c>
      <c r="P3" s="307"/>
      <c r="Q3" s="133"/>
    </row>
    <row r="4" spans="1:17" s="132" customFormat="1" ht="15" customHeight="1">
      <c r="A4" s="700" t="s">
        <v>4</v>
      </c>
      <c r="B4" s="552" t="s">
        <v>746</v>
      </c>
      <c r="C4" s="705">
        <v>102339</v>
      </c>
      <c r="D4" s="706">
        <v>8372</v>
      </c>
      <c r="E4" s="706">
        <v>8372</v>
      </c>
      <c r="F4" s="706">
        <v>8372</v>
      </c>
      <c r="G4" s="706">
        <v>8372</v>
      </c>
      <c r="H4" s="706">
        <v>8371</v>
      </c>
      <c r="I4" s="706">
        <v>8372</v>
      </c>
      <c r="J4" s="706">
        <v>8372</v>
      </c>
      <c r="K4" s="706">
        <v>8372</v>
      </c>
      <c r="L4" s="706">
        <v>8372</v>
      </c>
      <c r="M4" s="706">
        <v>8371</v>
      </c>
      <c r="N4" s="706">
        <v>10249</v>
      </c>
      <c r="O4" s="707">
        <v>8372</v>
      </c>
      <c r="P4" s="135"/>
      <c r="Q4" s="133"/>
    </row>
    <row r="5" spans="1:17" ht="15" customHeight="1">
      <c r="A5" s="700" t="s">
        <v>50</v>
      </c>
      <c r="B5" s="708" t="s">
        <v>747</v>
      </c>
      <c r="C5" s="705">
        <v>9241</v>
      </c>
      <c r="D5" s="709">
        <v>693</v>
      </c>
      <c r="E5" s="709">
        <v>693</v>
      </c>
      <c r="F5" s="709">
        <v>693</v>
      </c>
      <c r="G5" s="709">
        <v>693</v>
      </c>
      <c r="H5" s="709">
        <v>693</v>
      </c>
      <c r="I5" s="709">
        <v>693</v>
      </c>
      <c r="J5" s="709">
        <v>693</v>
      </c>
      <c r="K5" s="709">
        <v>693</v>
      </c>
      <c r="L5" s="709">
        <v>693</v>
      </c>
      <c r="M5" s="709">
        <v>693</v>
      </c>
      <c r="N5" s="709">
        <v>1618</v>
      </c>
      <c r="O5" s="710">
        <v>693</v>
      </c>
      <c r="P5" s="135"/>
    </row>
    <row r="6" spans="1:17" ht="15" customHeight="1">
      <c r="A6" s="700" t="s">
        <v>13</v>
      </c>
      <c r="B6" s="708" t="s">
        <v>748</v>
      </c>
      <c r="C6" s="705">
        <v>153172</v>
      </c>
      <c r="D6" s="709">
        <v>45593</v>
      </c>
      <c r="E6" s="709"/>
      <c r="F6" s="709">
        <v>89863</v>
      </c>
      <c r="G6" s="709">
        <v>13152</v>
      </c>
      <c r="H6" s="709"/>
      <c r="I6" s="709"/>
      <c r="J6" s="709"/>
      <c r="K6" s="709">
        <v>4564</v>
      </c>
      <c r="L6" s="709"/>
      <c r="M6" s="709"/>
      <c r="N6" s="709"/>
      <c r="O6" s="710"/>
      <c r="P6" s="135"/>
    </row>
    <row r="7" spans="1:17" ht="15" customHeight="1">
      <c r="A7" s="700" t="s">
        <v>51</v>
      </c>
      <c r="B7" s="708" t="s">
        <v>749</v>
      </c>
      <c r="C7" s="705">
        <f>SUM(D7:O7)</f>
        <v>0</v>
      </c>
      <c r="D7" s="709"/>
      <c r="E7" s="709"/>
      <c r="F7" s="709"/>
      <c r="G7" s="709"/>
      <c r="H7" s="711"/>
      <c r="I7" s="711"/>
      <c r="J7" s="711"/>
      <c r="K7" s="711"/>
      <c r="L7" s="711"/>
      <c r="M7" s="711"/>
      <c r="N7" s="711"/>
      <c r="O7" s="712"/>
      <c r="P7" s="135"/>
    </row>
    <row r="8" spans="1:17" ht="15" customHeight="1">
      <c r="A8" s="700" t="s">
        <v>14</v>
      </c>
      <c r="B8" s="708" t="s">
        <v>527</v>
      </c>
      <c r="C8" s="705">
        <v>40950</v>
      </c>
      <c r="D8" s="709"/>
      <c r="E8" s="709">
        <v>150</v>
      </c>
      <c r="F8" s="709">
        <v>14000</v>
      </c>
      <c r="G8" s="709"/>
      <c r="H8" s="709">
        <v>2000</v>
      </c>
      <c r="I8" s="709"/>
      <c r="J8" s="709"/>
      <c r="K8" s="709"/>
      <c r="L8" s="709">
        <v>14200</v>
      </c>
      <c r="M8" s="709"/>
      <c r="N8" s="711">
        <v>3600</v>
      </c>
      <c r="O8" s="712">
        <v>7000</v>
      </c>
      <c r="P8" s="135"/>
    </row>
    <row r="9" spans="1:17" ht="15" customHeight="1">
      <c r="A9" s="700" t="s">
        <v>52</v>
      </c>
      <c r="B9" s="708" t="s">
        <v>239</v>
      </c>
      <c r="C9" s="713">
        <v>22926</v>
      </c>
      <c r="D9" s="709">
        <v>2000</v>
      </c>
      <c r="E9" s="709">
        <v>2000</v>
      </c>
      <c r="F9" s="709">
        <v>2000</v>
      </c>
      <c r="G9" s="709">
        <v>2000</v>
      </c>
      <c r="H9" s="709">
        <v>2000</v>
      </c>
      <c r="I9" s="709">
        <v>2000</v>
      </c>
      <c r="J9" s="709">
        <v>1543</v>
      </c>
      <c r="K9" s="709">
        <v>807</v>
      </c>
      <c r="L9" s="709">
        <v>2000</v>
      </c>
      <c r="M9" s="709">
        <v>2000</v>
      </c>
      <c r="N9" s="709">
        <v>2000</v>
      </c>
      <c r="O9" s="710">
        <v>2576</v>
      </c>
      <c r="P9" s="135"/>
    </row>
    <row r="10" spans="1:17" ht="15" customHeight="1">
      <c r="A10" s="700" t="s">
        <v>15</v>
      </c>
      <c r="B10" s="708" t="s">
        <v>528</v>
      </c>
      <c r="C10" s="713">
        <v>3500</v>
      </c>
      <c r="D10" s="709"/>
      <c r="E10" s="709"/>
      <c r="F10" s="709"/>
      <c r="G10" s="709"/>
      <c r="H10" s="709"/>
      <c r="I10" s="709"/>
      <c r="J10" s="709"/>
      <c r="K10" s="709">
        <v>1500</v>
      </c>
      <c r="L10" s="709">
        <v>2000</v>
      </c>
      <c r="M10" s="709"/>
      <c r="N10" s="709"/>
      <c r="O10" s="710"/>
      <c r="P10" s="135"/>
    </row>
    <row r="11" spans="1:17" ht="15" customHeight="1">
      <c r="A11" s="700" t="s">
        <v>53</v>
      </c>
      <c r="B11" s="708" t="s">
        <v>750</v>
      </c>
      <c r="C11" s="713">
        <v>200</v>
      </c>
      <c r="D11" s="709"/>
      <c r="E11" s="709"/>
      <c r="F11" s="709"/>
      <c r="G11" s="709"/>
      <c r="H11" s="709"/>
      <c r="I11" s="709"/>
      <c r="J11" s="709"/>
      <c r="K11" s="709">
        <v>50</v>
      </c>
      <c r="L11" s="709">
        <v>100</v>
      </c>
      <c r="M11" s="709"/>
      <c r="N11" s="709">
        <v>50</v>
      </c>
      <c r="O11" s="710"/>
      <c r="P11" s="135"/>
    </row>
    <row r="12" spans="1:17" ht="15" customHeight="1">
      <c r="A12" s="700" t="s">
        <v>16</v>
      </c>
      <c r="B12" s="708" t="s">
        <v>751</v>
      </c>
      <c r="C12" s="713"/>
      <c r="D12" s="709"/>
      <c r="E12" s="709"/>
      <c r="F12" s="709"/>
      <c r="G12" s="709"/>
      <c r="H12" s="711"/>
      <c r="I12" s="711"/>
      <c r="J12" s="711"/>
      <c r="K12" s="714"/>
      <c r="L12" s="711"/>
      <c r="M12" s="711"/>
      <c r="N12" s="711"/>
      <c r="O12" s="712"/>
      <c r="P12" s="135"/>
    </row>
    <row r="13" spans="1:17" ht="15" customHeight="1">
      <c r="A13" s="700" t="s">
        <v>17</v>
      </c>
      <c r="B13" s="708" t="s">
        <v>752</v>
      </c>
      <c r="C13" s="705"/>
      <c r="D13" s="709"/>
      <c r="E13" s="709"/>
      <c r="F13" s="709"/>
      <c r="G13" s="709"/>
      <c r="H13" s="711"/>
      <c r="I13" s="711"/>
      <c r="J13" s="711"/>
      <c r="K13" s="711"/>
      <c r="L13" s="711"/>
      <c r="M13" s="711"/>
      <c r="N13" s="711"/>
      <c r="O13" s="712"/>
      <c r="P13" s="135"/>
    </row>
    <row r="14" spans="1:17" ht="15" customHeight="1">
      <c r="A14" s="700" t="s">
        <v>19</v>
      </c>
      <c r="B14" s="708" t="s">
        <v>753</v>
      </c>
      <c r="C14" s="705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10"/>
      <c r="P14" s="135"/>
    </row>
    <row r="15" spans="1:17" ht="15" customHeight="1">
      <c r="A15" s="700" t="s">
        <v>20</v>
      </c>
      <c r="B15" s="708" t="s">
        <v>598</v>
      </c>
      <c r="C15" s="705">
        <v>2000</v>
      </c>
      <c r="D15" s="709">
        <v>300</v>
      </c>
      <c r="E15" s="709">
        <v>200</v>
      </c>
      <c r="F15" s="709">
        <v>150</v>
      </c>
      <c r="G15" s="709">
        <v>150</v>
      </c>
      <c r="H15" s="711">
        <v>150</v>
      </c>
      <c r="I15" s="711">
        <v>150</v>
      </c>
      <c r="J15" s="711">
        <v>150</v>
      </c>
      <c r="K15" s="711">
        <v>150</v>
      </c>
      <c r="L15" s="711">
        <v>150</v>
      </c>
      <c r="M15" s="711">
        <v>150</v>
      </c>
      <c r="N15" s="711">
        <v>150</v>
      </c>
      <c r="O15" s="712">
        <v>150</v>
      </c>
      <c r="P15" s="135"/>
    </row>
    <row r="16" spans="1:17" ht="15" customHeight="1">
      <c r="A16" s="700" t="s">
        <v>21</v>
      </c>
      <c r="B16" s="708" t="s">
        <v>509</v>
      </c>
      <c r="C16" s="705">
        <v>36276</v>
      </c>
      <c r="D16" s="709">
        <v>36276</v>
      </c>
      <c r="E16" s="709"/>
      <c r="F16" s="709"/>
      <c r="G16" s="709"/>
      <c r="H16" s="711"/>
      <c r="I16" s="711"/>
      <c r="J16" s="711"/>
      <c r="K16" s="711"/>
      <c r="L16" s="711"/>
      <c r="M16" s="711"/>
      <c r="N16" s="711"/>
      <c r="O16" s="712"/>
      <c r="P16" s="135"/>
    </row>
    <row r="17" spans="1:34" ht="15" customHeight="1">
      <c r="A17" s="700" t="s">
        <v>22</v>
      </c>
      <c r="B17" s="708" t="s">
        <v>599</v>
      </c>
      <c r="C17" s="705"/>
      <c r="D17" s="709"/>
      <c r="E17" s="709"/>
      <c r="F17" s="709"/>
      <c r="G17" s="709"/>
      <c r="H17" s="709"/>
      <c r="I17" s="711"/>
      <c r="J17" s="711"/>
      <c r="K17" s="711"/>
      <c r="L17" s="711"/>
      <c r="M17" s="711"/>
      <c r="N17" s="711"/>
      <c r="O17" s="712"/>
      <c r="P17" s="135"/>
      <c r="Q17" s="146"/>
    </row>
    <row r="18" spans="1:34" s="140" customFormat="1" ht="15" customHeight="1">
      <c r="A18" s="700" t="s">
        <v>23</v>
      </c>
      <c r="B18" s="715" t="s">
        <v>397</v>
      </c>
      <c r="C18" s="581">
        <f>SUM(C4:C17)</f>
        <v>370604</v>
      </c>
      <c r="D18" s="716">
        <f t="shared" ref="D18:O18" si="1">SUM(D4:D17)</f>
        <v>93234</v>
      </c>
      <c r="E18" s="716">
        <f t="shared" si="1"/>
        <v>11415</v>
      </c>
      <c r="F18" s="716">
        <f t="shared" si="1"/>
        <v>115078</v>
      </c>
      <c r="G18" s="716">
        <f t="shared" si="1"/>
        <v>24367</v>
      </c>
      <c r="H18" s="716">
        <f t="shared" si="1"/>
        <v>13214</v>
      </c>
      <c r="I18" s="716">
        <f t="shared" si="1"/>
        <v>11215</v>
      </c>
      <c r="J18" s="716">
        <f t="shared" si="1"/>
        <v>10758</v>
      </c>
      <c r="K18" s="716">
        <f t="shared" si="1"/>
        <v>16136</v>
      </c>
      <c r="L18" s="716">
        <f t="shared" si="1"/>
        <v>27515</v>
      </c>
      <c r="M18" s="716">
        <f t="shared" si="1"/>
        <v>11214</v>
      </c>
      <c r="N18" s="716">
        <f t="shared" si="1"/>
        <v>17667</v>
      </c>
      <c r="O18" s="717">
        <f t="shared" si="1"/>
        <v>18791</v>
      </c>
      <c r="P18" s="135"/>
      <c r="Q18" s="137"/>
      <c r="R18" s="137">
        <f t="shared" ref="R18:AH18" si="2">SUM(R4:R16)</f>
        <v>0</v>
      </c>
      <c r="S18" s="137">
        <f t="shared" si="2"/>
        <v>0</v>
      </c>
      <c r="T18" s="137">
        <f t="shared" si="2"/>
        <v>0</v>
      </c>
      <c r="U18" s="137">
        <f t="shared" si="2"/>
        <v>0</v>
      </c>
      <c r="V18" s="137">
        <f t="shared" si="2"/>
        <v>0</v>
      </c>
      <c r="W18" s="137">
        <f t="shared" si="2"/>
        <v>0</v>
      </c>
      <c r="X18" s="137">
        <f t="shared" si="2"/>
        <v>0</v>
      </c>
      <c r="Y18" s="137">
        <f t="shared" si="2"/>
        <v>0</v>
      </c>
      <c r="Z18" s="137">
        <f t="shared" si="2"/>
        <v>0</v>
      </c>
      <c r="AA18" s="137">
        <f t="shared" si="2"/>
        <v>0</v>
      </c>
      <c r="AB18" s="137">
        <f t="shared" si="2"/>
        <v>0</v>
      </c>
      <c r="AC18" s="137">
        <f t="shared" si="2"/>
        <v>0</v>
      </c>
      <c r="AD18" s="138">
        <f t="shared" si="2"/>
        <v>0</v>
      </c>
      <c r="AE18" s="139">
        <f t="shared" si="2"/>
        <v>0</v>
      </c>
      <c r="AF18" s="139">
        <f t="shared" si="2"/>
        <v>0</v>
      </c>
      <c r="AG18" s="139">
        <f t="shared" si="2"/>
        <v>0</v>
      </c>
      <c r="AH18" s="139">
        <f t="shared" si="2"/>
        <v>0</v>
      </c>
    </row>
    <row r="19" spans="1:34" s="140" customFormat="1" ht="15" customHeight="1">
      <c r="A19" s="700" t="s">
        <v>24</v>
      </c>
      <c r="B19" s="718"/>
      <c r="C19" s="719">
        <f>SUM(D19:O19)</f>
        <v>0</v>
      </c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1"/>
      <c r="P19" s="135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1:34" s="140" customFormat="1" ht="15" customHeight="1">
      <c r="A20" s="700" t="s">
        <v>25</v>
      </c>
      <c r="B20" s="718" t="s">
        <v>398</v>
      </c>
      <c r="C20" s="719">
        <v>4740</v>
      </c>
      <c r="D20" s="720">
        <v>395</v>
      </c>
      <c r="E20" s="720">
        <v>395</v>
      </c>
      <c r="F20" s="720">
        <v>395</v>
      </c>
      <c r="G20" s="720">
        <v>395</v>
      </c>
      <c r="H20" s="720">
        <v>395</v>
      </c>
      <c r="I20" s="720">
        <v>395</v>
      </c>
      <c r="J20" s="720">
        <v>395</v>
      </c>
      <c r="K20" s="720">
        <v>395</v>
      </c>
      <c r="L20" s="720">
        <v>395</v>
      </c>
      <c r="M20" s="720">
        <v>395</v>
      </c>
      <c r="N20" s="720">
        <v>395</v>
      </c>
      <c r="O20" s="721">
        <v>395</v>
      </c>
      <c r="P20" s="135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</row>
    <row r="21" spans="1:34" s="142" customFormat="1" ht="15" customHeight="1">
      <c r="A21" s="700" t="s">
        <v>27</v>
      </c>
      <c r="B21" s="720" t="s">
        <v>5</v>
      </c>
      <c r="C21" s="722">
        <f>SUM(D21:O21)</f>
        <v>375344</v>
      </c>
      <c r="D21" s="723">
        <f t="shared" ref="D21:O21" si="3">SUM(D18:D20)</f>
        <v>93629</v>
      </c>
      <c r="E21" s="723">
        <f t="shared" si="3"/>
        <v>11810</v>
      </c>
      <c r="F21" s="723">
        <f t="shared" si="3"/>
        <v>115473</v>
      </c>
      <c r="G21" s="723">
        <f t="shared" si="3"/>
        <v>24762</v>
      </c>
      <c r="H21" s="723">
        <f t="shared" si="3"/>
        <v>13609</v>
      </c>
      <c r="I21" s="723">
        <f t="shared" si="3"/>
        <v>11610</v>
      </c>
      <c r="J21" s="723">
        <f t="shared" si="3"/>
        <v>11153</v>
      </c>
      <c r="K21" s="723">
        <f t="shared" si="3"/>
        <v>16531</v>
      </c>
      <c r="L21" s="723">
        <f t="shared" si="3"/>
        <v>27910</v>
      </c>
      <c r="M21" s="723">
        <f t="shared" si="3"/>
        <v>11609</v>
      </c>
      <c r="N21" s="723">
        <f t="shared" si="3"/>
        <v>18062</v>
      </c>
      <c r="O21" s="724">
        <f t="shared" si="3"/>
        <v>19186</v>
      </c>
      <c r="P21" s="135"/>
    </row>
    <row r="22" spans="1:34" s="143" customFormat="1" ht="15" customHeight="1">
      <c r="A22" s="700" t="s">
        <v>28</v>
      </c>
      <c r="B22" s="725" t="s">
        <v>233</v>
      </c>
      <c r="C22" s="726"/>
      <c r="D22" s="726">
        <f t="shared" ref="D22:O22" si="4">SUM(D3+D21-D43)</f>
        <v>111129</v>
      </c>
      <c r="E22" s="726">
        <f t="shared" si="4"/>
        <v>109120</v>
      </c>
      <c r="F22" s="726">
        <f t="shared" si="4"/>
        <v>203807</v>
      </c>
      <c r="G22" s="726">
        <f t="shared" si="4"/>
        <v>214176</v>
      </c>
      <c r="H22" s="726">
        <f t="shared" si="4"/>
        <v>214147</v>
      </c>
      <c r="I22" s="726">
        <f t="shared" si="4"/>
        <v>211992</v>
      </c>
      <c r="J22" s="726">
        <f t="shared" si="4"/>
        <v>193370</v>
      </c>
      <c r="K22" s="726">
        <f t="shared" si="4"/>
        <v>132444</v>
      </c>
      <c r="L22" s="726">
        <f t="shared" si="4"/>
        <v>137770</v>
      </c>
      <c r="M22" s="726">
        <f t="shared" si="4"/>
        <v>116215</v>
      </c>
      <c r="N22" s="726">
        <f t="shared" si="4"/>
        <v>115932</v>
      </c>
      <c r="O22" s="727">
        <f t="shared" si="4"/>
        <v>36498</v>
      </c>
      <c r="P22" s="135"/>
    </row>
    <row r="23" spans="1:34" s="134" customFormat="1" ht="27.75" customHeight="1">
      <c r="A23" s="700" t="s">
        <v>54</v>
      </c>
      <c r="B23" s="728" t="s">
        <v>399</v>
      </c>
      <c r="C23" s="729" t="s">
        <v>377</v>
      </c>
      <c r="D23" s="401" t="s">
        <v>378</v>
      </c>
      <c r="E23" s="401" t="s">
        <v>379</v>
      </c>
      <c r="F23" s="401" t="s">
        <v>380</v>
      </c>
      <c r="G23" s="401" t="s">
        <v>381</v>
      </c>
      <c r="H23" s="415" t="s">
        <v>382</v>
      </c>
      <c r="I23" s="415" t="s">
        <v>383</v>
      </c>
      <c r="J23" s="415" t="s">
        <v>384</v>
      </c>
      <c r="K23" s="415" t="s">
        <v>385</v>
      </c>
      <c r="L23" s="415" t="s">
        <v>386</v>
      </c>
      <c r="M23" s="415" t="s">
        <v>387</v>
      </c>
      <c r="N23" s="415" t="s">
        <v>388</v>
      </c>
      <c r="O23" s="730" t="s">
        <v>389</v>
      </c>
      <c r="P23" s="135"/>
    </row>
    <row r="24" spans="1:34" ht="15" customHeight="1">
      <c r="A24" s="700" t="s">
        <v>55</v>
      </c>
      <c r="B24" s="708" t="s">
        <v>292</v>
      </c>
      <c r="C24" s="713">
        <v>92269</v>
      </c>
      <c r="D24" s="709">
        <v>7257</v>
      </c>
      <c r="E24" s="709">
        <v>7258</v>
      </c>
      <c r="F24" s="709">
        <v>7302</v>
      </c>
      <c r="G24" s="709">
        <v>7332</v>
      </c>
      <c r="H24" s="709">
        <v>7215</v>
      </c>
      <c r="I24" s="709">
        <v>7216</v>
      </c>
      <c r="J24" s="709">
        <v>9437</v>
      </c>
      <c r="K24" s="709">
        <v>7713</v>
      </c>
      <c r="L24" s="709">
        <v>7215</v>
      </c>
      <c r="M24" s="709">
        <v>7216</v>
      </c>
      <c r="N24" s="709">
        <v>9892</v>
      </c>
      <c r="O24" s="710">
        <v>7976</v>
      </c>
      <c r="P24" s="135"/>
    </row>
    <row r="25" spans="1:34" ht="15" customHeight="1">
      <c r="A25" s="700" t="s">
        <v>29</v>
      </c>
      <c r="B25" s="708" t="s">
        <v>400</v>
      </c>
      <c r="C25" s="713">
        <v>18291</v>
      </c>
      <c r="D25" s="709">
        <v>1390</v>
      </c>
      <c r="E25" s="709">
        <v>1391</v>
      </c>
      <c r="F25" s="709">
        <v>1420</v>
      </c>
      <c r="G25" s="709">
        <v>1422</v>
      </c>
      <c r="H25" s="709">
        <v>1383</v>
      </c>
      <c r="I25" s="709">
        <v>1382</v>
      </c>
      <c r="J25" s="709">
        <v>1880</v>
      </c>
      <c r="K25" s="709">
        <v>1503</v>
      </c>
      <c r="L25" s="709">
        <v>1383</v>
      </c>
      <c r="M25" s="709">
        <v>1382</v>
      </c>
      <c r="N25" s="709">
        <v>2403</v>
      </c>
      <c r="O25" s="710">
        <v>1672</v>
      </c>
      <c r="P25" s="135"/>
    </row>
    <row r="26" spans="1:34" ht="15" customHeight="1">
      <c r="A26" s="700" t="s">
        <v>30</v>
      </c>
      <c r="B26" s="708" t="s">
        <v>70</v>
      </c>
      <c r="C26" s="713">
        <v>45442</v>
      </c>
      <c r="D26" s="709">
        <v>3490</v>
      </c>
      <c r="E26" s="709">
        <v>4030</v>
      </c>
      <c r="F26" s="709">
        <v>3489</v>
      </c>
      <c r="G26" s="709">
        <v>4613</v>
      </c>
      <c r="H26" s="708">
        <v>3720</v>
      </c>
      <c r="I26" s="709">
        <v>3850</v>
      </c>
      <c r="J26" s="709">
        <v>3490</v>
      </c>
      <c r="K26" s="709">
        <v>4450</v>
      </c>
      <c r="L26" s="709">
        <v>3841</v>
      </c>
      <c r="M26" s="708">
        <v>3490</v>
      </c>
      <c r="N26" s="708">
        <v>3490</v>
      </c>
      <c r="O26" s="731">
        <v>3580</v>
      </c>
      <c r="P26" s="135"/>
    </row>
    <row r="27" spans="1:34" ht="15" customHeight="1">
      <c r="A27" s="700" t="s">
        <v>31</v>
      </c>
      <c r="B27" s="708" t="s">
        <v>517</v>
      </c>
      <c r="C27" s="713">
        <v>4433</v>
      </c>
      <c r="D27" s="709">
        <v>138</v>
      </c>
      <c r="E27" s="709">
        <v>139</v>
      </c>
      <c r="F27" s="709">
        <v>138</v>
      </c>
      <c r="G27" s="709">
        <v>139</v>
      </c>
      <c r="H27" s="709">
        <v>138</v>
      </c>
      <c r="I27" s="709">
        <v>139</v>
      </c>
      <c r="J27" s="709">
        <v>138</v>
      </c>
      <c r="K27" s="709">
        <v>296</v>
      </c>
      <c r="L27" s="709">
        <v>1738</v>
      </c>
      <c r="M27" s="709">
        <v>139</v>
      </c>
      <c r="N27" s="709">
        <v>1673</v>
      </c>
      <c r="O27" s="710">
        <v>1153</v>
      </c>
      <c r="P27" s="135"/>
    </row>
    <row r="28" spans="1:34" ht="15" customHeight="1">
      <c r="A28" s="700" t="s">
        <v>32</v>
      </c>
      <c r="B28" s="708" t="s">
        <v>754</v>
      </c>
      <c r="C28" s="713">
        <v>11208</v>
      </c>
      <c r="D28" s="709">
        <v>3101</v>
      </c>
      <c r="E28" s="709">
        <v>737</v>
      </c>
      <c r="F28" s="709">
        <v>737</v>
      </c>
      <c r="G28" s="709">
        <v>737</v>
      </c>
      <c r="H28" s="709">
        <v>737</v>
      </c>
      <c r="I28" s="709">
        <v>737</v>
      </c>
      <c r="J28" s="709">
        <v>737</v>
      </c>
      <c r="K28" s="709">
        <v>737</v>
      </c>
      <c r="L28" s="709">
        <v>737</v>
      </c>
      <c r="M28" s="709">
        <v>737</v>
      </c>
      <c r="N28" s="709">
        <v>737</v>
      </c>
      <c r="O28" s="710">
        <v>737</v>
      </c>
      <c r="P28" s="135"/>
    </row>
    <row r="29" spans="1:34" ht="15" customHeight="1">
      <c r="A29" s="700" t="s">
        <v>33</v>
      </c>
      <c r="B29" s="708" t="s">
        <v>755</v>
      </c>
      <c r="C29" s="713">
        <v>545</v>
      </c>
      <c r="D29" s="709">
        <v>50</v>
      </c>
      <c r="E29" s="709">
        <v>50</v>
      </c>
      <c r="F29" s="709">
        <v>50</v>
      </c>
      <c r="G29" s="709"/>
      <c r="H29" s="709">
        <v>295</v>
      </c>
      <c r="I29" s="709">
        <v>50</v>
      </c>
      <c r="J29" s="709"/>
      <c r="K29" s="709"/>
      <c r="L29" s="709">
        <v>20</v>
      </c>
      <c r="M29" s="709">
        <v>50</v>
      </c>
      <c r="N29" s="709"/>
      <c r="O29" s="710"/>
      <c r="P29" s="135"/>
    </row>
    <row r="30" spans="1:34" ht="15" customHeight="1">
      <c r="A30" s="700" t="s">
        <v>38</v>
      </c>
      <c r="B30" s="708" t="s">
        <v>402</v>
      </c>
      <c r="C30" s="732">
        <v>104398</v>
      </c>
      <c r="D30" s="709"/>
      <c r="E30" s="709"/>
      <c r="F30" s="709">
        <v>7500</v>
      </c>
      <c r="G30" s="709"/>
      <c r="H30" s="709"/>
      <c r="I30" s="709">
        <v>241</v>
      </c>
      <c r="J30" s="709">
        <v>13943</v>
      </c>
      <c r="K30" s="709">
        <v>20000</v>
      </c>
      <c r="L30" s="709">
        <v>7500</v>
      </c>
      <c r="M30" s="709">
        <v>20000</v>
      </c>
      <c r="N30" s="709"/>
      <c r="O30" s="710">
        <v>49157</v>
      </c>
      <c r="P30" s="135"/>
    </row>
    <row r="31" spans="1:34" ht="15" customHeight="1">
      <c r="A31" s="700" t="s">
        <v>39</v>
      </c>
      <c r="B31" s="708" t="s">
        <v>401</v>
      </c>
      <c r="C31" s="732">
        <v>55761</v>
      </c>
      <c r="D31" s="709"/>
      <c r="E31" s="709"/>
      <c r="F31" s="709"/>
      <c r="G31" s="709"/>
      <c r="H31" s="709"/>
      <c r="I31" s="709"/>
      <c r="J31" s="709"/>
      <c r="K31" s="709">
        <v>42608</v>
      </c>
      <c r="L31" s="709"/>
      <c r="M31" s="709"/>
      <c r="N31" s="709"/>
      <c r="O31" s="710"/>
      <c r="P31" s="135"/>
    </row>
    <row r="32" spans="1:34" ht="15" customHeight="1">
      <c r="A32" s="700" t="s">
        <v>40</v>
      </c>
      <c r="B32" s="708" t="s">
        <v>756</v>
      </c>
      <c r="C32" s="732">
        <v>14</v>
      </c>
      <c r="D32" s="709"/>
      <c r="E32" s="709">
        <v>14</v>
      </c>
      <c r="F32" s="709"/>
      <c r="G32" s="709"/>
      <c r="H32" s="709"/>
      <c r="I32" s="709"/>
      <c r="J32" s="709"/>
      <c r="K32" s="709"/>
      <c r="L32" s="709"/>
      <c r="M32" s="709"/>
      <c r="N32" s="709"/>
      <c r="O32" s="710"/>
      <c r="P32" s="135"/>
    </row>
    <row r="33" spans="1:16" ht="15" customHeight="1">
      <c r="A33" s="700" t="s">
        <v>41</v>
      </c>
      <c r="B33" s="708" t="s">
        <v>757</v>
      </c>
      <c r="C33" s="732">
        <f t="shared" ref="C33:C41" si="5">SUM(D33:O33)</f>
        <v>0</v>
      </c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10"/>
      <c r="P33" s="135"/>
    </row>
    <row r="34" spans="1:16" ht="15" customHeight="1">
      <c r="A34" s="700" t="s">
        <v>42</v>
      </c>
      <c r="B34" s="708" t="s">
        <v>758</v>
      </c>
      <c r="C34" s="732">
        <v>7687</v>
      </c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10">
        <v>10549</v>
      </c>
      <c r="P34" s="135"/>
    </row>
    <row r="35" spans="1:16" ht="15" customHeight="1">
      <c r="A35" s="700" t="s">
        <v>43</v>
      </c>
      <c r="B35" s="708" t="s">
        <v>406</v>
      </c>
      <c r="C35" s="732">
        <v>23646</v>
      </c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10">
        <v>23646</v>
      </c>
      <c r="P35" s="135"/>
    </row>
    <row r="36" spans="1:16" ht="56.85" hidden="1" customHeight="1">
      <c r="A36" s="700" t="s">
        <v>44</v>
      </c>
      <c r="B36" s="708" t="s">
        <v>403</v>
      </c>
      <c r="C36" s="732">
        <f t="shared" si="5"/>
        <v>0</v>
      </c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10"/>
      <c r="P36" s="135"/>
    </row>
    <row r="37" spans="1:16" ht="56.85" hidden="1" customHeight="1">
      <c r="A37" s="700" t="s">
        <v>45</v>
      </c>
      <c r="B37" s="708" t="s">
        <v>404</v>
      </c>
      <c r="C37" s="732">
        <f t="shared" si="5"/>
        <v>0</v>
      </c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10"/>
      <c r="P37" s="135"/>
    </row>
    <row r="38" spans="1:16" ht="15" hidden="1" customHeight="1">
      <c r="A38" s="700" t="s">
        <v>46</v>
      </c>
      <c r="B38" s="708" t="s">
        <v>405</v>
      </c>
      <c r="C38" s="732">
        <f t="shared" si="5"/>
        <v>0</v>
      </c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10"/>
      <c r="P38" s="135"/>
    </row>
    <row r="39" spans="1:16" ht="15" customHeight="1">
      <c r="A39" s="700" t="s">
        <v>56</v>
      </c>
      <c r="B39" s="708" t="s">
        <v>522</v>
      </c>
      <c r="C39" s="732">
        <v>5272</v>
      </c>
      <c r="D39" s="709">
        <v>3572</v>
      </c>
      <c r="E39" s="709">
        <v>200</v>
      </c>
      <c r="F39" s="709">
        <v>150</v>
      </c>
      <c r="G39" s="709">
        <v>150</v>
      </c>
      <c r="H39" s="709">
        <v>150</v>
      </c>
      <c r="I39" s="709">
        <v>150</v>
      </c>
      <c r="J39" s="709">
        <v>150</v>
      </c>
      <c r="K39" s="709">
        <v>150</v>
      </c>
      <c r="L39" s="709">
        <v>150</v>
      </c>
      <c r="M39" s="709">
        <v>150</v>
      </c>
      <c r="N39" s="709">
        <v>150</v>
      </c>
      <c r="O39" s="710">
        <v>150</v>
      </c>
      <c r="P39" s="135"/>
    </row>
    <row r="40" spans="1:16" ht="15" customHeight="1">
      <c r="A40" s="700" t="s">
        <v>57</v>
      </c>
      <c r="B40" s="708" t="s">
        <v>523</v>
      </c>
      <c r="C40" s="732">
        <f t="shared" si="5"/>
        <v>0</v>
      </c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10"/>
      <c r="P40" s="135"/>
    </row>
    <row r="41" spans="1:16" s="140" customFormat="1" ht="15" customHeight="1">
      <c r="A41" s="700" t="s">
        <v>58</v>
      </c>
      <c r="B41" s="733" t="s">
        <v>397</v>
      </c>
      <c r="C41" s="734">
        <f t="shared" si="5"/>
        <v>375344</v>
      </c>
      <c r="D41" s="735">
        <f t="shared" ref="D41:O41" si="6">SUM(D24:D40)</f>
        <v>18998</v>
      </c>
      <c r="E41" s="735">
        <f t="shared" si="6"/>
        <v>13819</v>
      </c>
      <c r="F41" s="735">
        <f t="shared" si="6"/>
        <v>20786</v>
      </c>
      <c r="G41" s="735">
        <f t="shared" si="6"/>
        <v>14393</v>
      </c>
      <c r="H41" s="735">
        <f t="shared" si="6"/>
        <v>13638</v>
      </c>
      <c r="I41" s="735">
        <f t="shared" si="6"/>
        <v>13765</v>
      </c>
      <c r="J41" s="735">
        <f t="shared" si="6"/>
        <v>29775</v>
      </c>
      <c r="K41" s="735">
        <f t="shared" si="6"/>
        <v>77457</v>
      </c>
      <c r="L41" s="735">
        <f t="shared" si="6"/>
        <v>22584</v>
      </c>
      <c r="M41" s="735">
        <f t="shared" si="6"/>
        <v>33164</v>
      </c>
      <c r="N41" s="735">
        <f t="shared" si="6"/>
        <v>18345</v>
      </c>
      <c r="O41" s="736">
        <f t="shared" si="6"/>
        <v>98620</v>
      </c>
      <c r="P41" s="135"/>
    </row>
    <row r="42" spans="1:16" s="140" customFormat="1" ht="15" customHeight="1">
      <c r="A42" s="700" t="s">
        <v>48</v>
      </c>
      <c r="B42" s="718" t="s">
        <v>407</v>
      </c>
      <c r="C42" s="737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1"/>
      <c r="P42" s="135"/>
    </row>
    <row r="43" spans="1:16" s="144" customFormat="1" ht="15" customHeight="1" thickBot="1">
      <c r="A43" s="738" t="s">
        <v>200</v>
      </c>
      <c r="B43" s="739" t="s">
        <v>5</v>
      </c>
      <c r="C43" s="740">
        <f>SUM(C41:C42)</f>
        <v>375344</v>
      </c>
      <c r="D43" s="740">
        <f>SUM(D41:D42)</f>
        <v>18998</v>
      </c>
      <c r="E43" s="740">
        <f t="shared" ref="E43:O43" si="7">SUM(E41+E42)</f>
        <v>13819</v>
      </c>
      <c r="F43" s="740">
        <f t="shared" si="7"/>
        <v>20786</v>
      </c>
      <c r="G43" s="740">
        <f t="shared" si="7"/>
        <v>14393</v>
      </c>
      <c r="H43" s="740">
        <f t="shared" si="7"/>
        <v>13638</v>
      </c>
      <c r="I43" s="740">
        <f t="shared" si="7"/>
        <v>13765</v>
      </c>
      <c r="J43" s="740">
        <f t="shared" si="7"/>
        <v>29775</v>
      </c>
      <c r="K43" s="740">
        <f t="shared" si="7"/>
        <v>77457</v>
      </c>
      <c r="L43" s="740">
        <f t="shared" si="7"/>
        <v>22584</v>
      </c>
      <c r="M43" s="740">
        <f t="shared" si="7"/>
        <v>33164</v>
      </c>
      <c r="N43" s="740">
        <f t="shared" si="7"/>
        <v>18345</v>
      </c>
      <c r="O43" s="741">
        <f t="shared" si="7"/>
        <v>98620</v>
      </c>
      <c r="P43" s="135"/>
    </row>
    <row r="45" spans="1:16">
      <c r="C45" s="145"/>
    </row>
    <row r="48" spans="1:16">
      <c r="H48" s="146"/>
      <c r="I48" s="146"/>
      <c r="J48" s="146"/>
      <c r="K48" s="146"/>
    </row>
    <row r="49" spans="8:12">
      <c r="H49" s="146"/>
      <c r="I49" s="146"/>
      <c r="J49" s="146"/>
      <c r="K49" s="146"/>
      <c r="L49" s="146"/>
    </row>
    <row r="50" spans="8:12">
      <c r="I50" s="146"/>
      <c r="J50" s="146"/>
      <c r="K50" s="146"/>
      <c r="L50" s="146"/>
    </row>
    <row r="51" spans="8:12">
      <c r="L51" s="146"/>
    </row>
    <row r="52" spans="8:12">
      <c r="I52" s="146"/>
      <c r="L52" s="146"/>
    </row>
    <row r="53" spans="8:12">
      <c r="H53" s="146"/>
      <c r="I53" s="146"/>
      <c r="J53" s="146"/>
      <c r="K53" s="146"/>
      <c r="L53" s="146"/>
    </row>
  </sheetData>
  <mergeCells count="1">
    <mergeCell ref="A1:A2"/>
  </mergeCells>
  <printOptions horizontalCentered="1"/>
  <pageMargins left="0.15748031496062992" right="0.15748031496062992" top="0.98425196850393704" bottom="0.23622047244094491" header="0.59055118110236227" footer="0.15748031496062992"/>
  <pageSetup paperSize="9" scale="70" orientation="landscape" horizontalDpi="300" verticalDpi="300" r:id="rId1"/>
  <headerFooter alignWithMargins="0">
    <oddHeader>&amp;C&amp;"Times New Roman,Félkövér"&amp;12Halimba község Önkormányzat 2018. évi előirányzat-felhasználási ütemterve (e Ft)&amp;R&amp;"Times New Roman,Félkövér"&amp;11 &amp;10 12. melléklet a 9/2018. (XII.5.)önkormányzati rendelethez</oddHeader>
    <oddFooter>&amp;R&amp;"Times New Roman,Normál"&amp;F&amp;"Arial CE,Normál"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view="pageBreakPreview" topLeftCell="B1" zoomScale="60" zoomScaleNormal="100" workbookViewId="0">
      <pane xSplit="10980" topLeftCell="F1"/>
      <selection activeCell="I10" sqref="I10"/>
      <selection pane="topRight" activeCell="K1" sqref="K1:K2"/>
    </sheetView>
  </sheetViews>
  <sheetFormatPr defaultColWidth="7.5703125" defaultRowHeight="12.75"/>
  <cols>
    <col min="1" max="1" width="6" style="148" customWidth="1"/>
    <col min="2" max="2" width="37.7109375" style="148" customWidth="1"/>
    <col min="3" max="3" width="21.28515625" style="148" customWidth="1"/>
    <col min="4" max="4" width="8.42578125" style="148" customWidth="1"/>
    <col min="5" max="5" width="8" style="148" customWidth="1"/>
    <col min="6" max="6" width="21.28515625" style="148" customWidth="1"/>
    <col min="7" max="7" width="8" style="148" customWidth="1"/>
    <col min="8" max="8" width="15.7109375" style="148" customWidth="1"/>
    <col min="9" max="10" width="8.42578125" style="148" customWidth="1"/>
    <col min="11" max="11" width="11" style="162" customWidth="1"/>
    <col min="12" max="256" width="7.5703125" style="148"/>
    <col min="257" max="257" width="6" style="148" customWidth="1"/>
    <col min="258" max="258" width="37.7109375" style="148" customWidth="1"/>
    <col min="259" max="259" width="21.28515625" style="148" customWidth="1"/>
    <col min="260" max="260" width="8.42578125" style="148" customWidth="1"/>
    <col min="261" max="261" width="8" style="148" customWidth="1"/>
    <col min="262" max="262" width="21.28515625" style="148" customWidth="1"/>
    <col min="263" max="263" width="8" style="148" customWidth="1"/>
    <col min="264" max="264" width="15.7109375" style="148" customWidth="1"/>
    <col min="265" max="266" width="8.42578125" style="148" customWidth="1"/>
    <col min="267" max="267" width="11" style="148" customWidth="1"/>
    <col min="268" max="512" width="7.5703125" style="148"/>
    <col min="513" max="513" width="6" style="148" customWidth="1"/>
    <col min="514" max="514" width="37.7109375" style="148" customWidth="1"/>
    <col min="515" max="515" width="21.28515625" style="148" customWidth="1"/>
    <col min="516" max="516" width="8.42578125" style="148" customWidth="1"/>
    <col min="517" max="517" width="8" style="148" customWidth="1"/>
    <col min="518" max="518" width="21.28515625" style="148" customWidth="1"/>
    <col min="519" max="519" width="8" style="148" customWidth="1"/>
    <col min="520" max="520" width="15.7109375" style="148" customWidth="1"/>
    <col min="521" max="522" width="8.42578125" style="148" customWidth="1"/>
    <col min="523" max="523" width="11" style="148" customWidth="1"/>
    <col min="524" max="768" width="7.5703125" style="148"/>
    <col min="769" max="769" width="6" style="148" customWidth="1"/>
    <col min="770" max="770" width="37.7109375" style="148" customWidth="1"/>
    <col min="771" max="771" width="21.28515625" style="148" customWidth="1"/>
    <col min="772" max="772" width="8.42578125" style="148" customWidth="1"/>
    <col min="773" max="773" width="8" style="148" customWidth="1"/>
    <col min="774" max="774" width="21.28515625" style="148" customWidth="1"/>
    <col min="775" max="775" width="8" style="148" customWidth="1"/>
    <col min="776" max="776" width="15.7109375" style="148" customWidth="1"/>
    <col min="777" max="778" width="8.42578125" style="148" customWidth="1"/>
    <col min="779" max="779" width="11" style="148" customWidth="1"/>
    <col min="780" max="1024" width="7.5703125" style="148"/>
    <col min="1025" max="1025" width="6" style="148" customWidth="1"/>
    <col min="1026" max="1026" width="37.7109375" style="148" customWidth="1"/>
    <col min="1027" max="1027" width="21.28515625" style="148" customWidth="1"/>
    <col min="1028" max="1028" width="8.42578125" style="148" customWidth="1"/>
    <col min="1029" max="1029" width="8" style="148" customWidth="1"/>
    <col min="1030" max="1030" width="21.28515625" style="148" customWidth="1"/>
    <col min="1031" max="1031" width="8" style="148" customWidth="1"/>
    <col min="1032" max="1032" width="15.7109375" style="148" customWidth="1"/>
    <col min="1033" max="1034" width="8.42578125" style="148" customWidth="1"/>
    <col min="1035" max="1035" width="11" style="148" customWidth="1"/>
    <col min="1036" max="1280" width="7.5703125" style="148"/>
    <col min="1281" max="1281" width="6" style="148" customWidth="1"/>
    <col min="1282" max="1282" width="37.7109375" style="148" customWidth="1"/>
    <col min="1283" max="1283" width="21.28515625" style="148" customWidth="1"/>
    <col min="1284" max="1284" width="8.42578125" style="148" customWidth="1"/>
    <col min="1285" max="1285" width="8" style="148" customWidth="1"/>
    <col min="1286" max="1286" width="21.28515625" style="148" customWidth="1"/>
    <col min="1287" max="1287" width="8" style="148" customWidth="1"/>
    <col min="1288" max="1288" width="15.7109375" style="148" customWidth="1"/>
    <col min="1289" max="1290" width="8.42578125" style="148" customWidth="1"/>
    <col min="1291" max="1291" width="11" style="148" customWidth="1"/>
    <col min="1292" max="1536" width="7.5703125" style="148"/>
    <col min="1537" max="1537" width="6" style="148" customWidth="1"/>
    <col min="1538" max="1538" width="37.7109375" style="148" customWidth="1"/>
    <col min="1539" max="1539" width="21.28515625" style="148" customWidth="1"/>
    <col min="1540" max="1540" width="8.42578125" style="148" customWidth="1"/>
    <col min="1541" max="1541" width="8" style="148" customWidth="1"/>
    <col min="1542" max="1542" width="21.28515625" style="148" customWidth="1"/>
    <col min="1543" max="1543" width="8" style="148" customWidth="1"/>
    <col min="1544" max="1544" width="15.7109375" style="148" customWidth="1"/>
    <col min="1545" max="1546" width="8.42578125" style="148" customWidth="1"/>
    <col min="1547" max="1547" width="11" style="148" customWidth="1"/>
    <col min="1548" max="1792" width="7.5703125" style="148"/>
    <col min="1793" max="1793" width="6" style="148" customWidth="1"/>
    <col min="1794" max="1794" width="37.7109375" style="148" customWidth="1"/>
    <col min="1795" max="1795" width="21.28515625" style="148" customWidth="1"/>
    <col min="1796" max="1796" width="8.42578125" style="148" customWidth="1"/>
    <col min="1797" max="1797" width="8" style="148" customWidth="1"/>
    <col min="1798" max="1798" width="21.28515625" style="148" customWidth="1"/>
    <col min="1799" max="1799" width="8" style="148" customWidth="1"/>
    <col min="1800" max="1800" width="15.7109375" style="148" customWidth="1"/>
    <col min="1801" max="1802" width="8.42578125" style="148" customWidth="1"/>
    <col min="1803" max="1803" width="11" style="148" customWidth="1"/>
    <col min="1804" max="2048" width="7.5703125" style="148"/>
    <col min="2049" max="2049" width="6" style="148" customWidth="1"/>
    <col min="2050" max="2050" width="37.7109375" style="148" customWidth="1"/>
    <col min="2051" max="2051" width="21.28515625" style="148" customWidth="1"/>
    <col min="2052" max="2052" width="8.42578125" style="148" customWidth="1"/>
    <col min="2053" max="2053" width="8" style="148" customWidth="1"/>
    <col min="2054" max="2054" width="21.28515625" style="148" customWidth="1"/>
    <col min="2055" max="2055" width="8" style="148" customWidth="1"/>
    <col min="2056" max="2056" width="15.7109375" style="148" customWidth="1"/>
    <col min="2057" max="2058" width="8.42578125" style="148" customWidth="1"/>
    <col min="2059" max="2059" width="11" style="148" customWidth="1"/>
    <col min="2060" max="2304" width="7.5703125" style="148"/>
    <col min="2305" max="2305" width="6" style="148" customWidth="1"/>
    <col min="2306" max="2306" width="37.7109375" style="148" customWidth="1"/>
    <col min="2307" max="2307" width="21.28515625" style="148" customWidth="1"/>
    <col min="2308" max="2308" width="8.42578125" style="148" customWidth="1"/>
    <col min="2309" max="2309" width="8" style="148" customWidth="1"/>
    <col min="2310" max="2310" width="21.28515625" style="148" customWidth="1"/>
    <col min="2311" max="2311" width="8" style="148" customWidth="1"/>
    <col min="2312" max="2312" width="15.7109375" style="148" customWidth="1"/>
    <col min="2313" max="2314" width="8.42578125" style="148" customWidth="1"/>
    <col min="2315" max="2315" width="11" style="148" customWidth="1"/>
    <col min="2316" max="2560" width="7.5703125" style="148"/>
    <col min="2561" max="2561" width="6" style="148" customWidth="1"/>
    <col min="2562" max="2562" width="37.7109375" style="148" customWidth="1"/>
    <col min="2563" max="2563" width="21.28515625" style="148" customWidth="1"/>
    <col min="2564" max="2564" width="8.42578125" style="148" customWidth="1"/>
    <col min="2565" max="2565" width="8" style="148" customWidth="1"/>
    <col min="2566" max="2566" width="21.28515625" style="148" customWidth="1"/>
    <col min="2567" max="2567" width="8" style="148" customWidth="1"/>
    <col min="2568" max="2568" width="15.7109375" style="148" customWidth="1"/>
    <col min="2569" max="2570" width="8.42578125" style="148" customWidth="1"/>
    <col min="2571" max="2571" width="11" style="148" customWidth="1"/>
    <col min="2572" max="2816" width="7.5703125" style="148"/>
    <col min="2817" max="2817" width="6" style="148" customWidth="1"/>
    <col min="2818" max="2818" width="37.7109375" style="148" customWidth="1"/>
    <col min="2819" max="2819" width="21.28515625" style="148" customWidth="1"/>
    <col min="2820" max="2820" width="8.42578125" style="148" customWidth="1"/>
    <col min="2821" max="2821" width="8" style="148" customWidth="1"/>
    <col min="2822" max="2822" width="21.28515625" style="148" customWidth="1"/>
    <col min="2823" max="2823" width="8" style="148" customWidth="1"/>
    <col min="2824" max="2824" width="15.7109375" style="148" customWidth="1"/>
    <col min="2825" max="2826" width="8.42578125" style="148" customWidth="1"/>
    <col min="2827" max="2827" width="11" style="148" customWidth="1"/>
    <col min="2828" max="3072" width="7.5703125" style="148"/>
    <col min="3073" max="3073" width="6" style="148" customWidth="1"/>
    <col min="3074" max="3074" width="37.7109375" style="148" customWidth="1"/>
    <col min="3075" max="3075" width="21.28515625" style="148" customWidth="1"/>
    <col min="3076" max="3076" width="8.42578125" style="148" customWidth="1"/>
    <col min="3077" max="3077" width="8" style="148" customWidth="1"/>
    <col min="3078" max="3078" width="21.28515625" style="148" customWidth="1"/>
    <col min="3079" max="3079" width="8" style="148" customWidth="1"/>
    <col min="3080" max="3080" width="15.7109375" style="148" customWidth="1"/>
    <col min="3081" max="3082" width="8.42578125" style="148" customWidth="1"/>
    <col min="3083" max="3083" width="11" style="148" customWidth="1"/>
    <col min="3084" max="3328" width="7.5703125" style="148"/>
    <col min="3329" max="3329" width="6" style="148" customWidth="1"/>
    <col min="3330" max="3330" width="37.7109375" style="148" customWidth="1"/>
    <col min="3331" max="3331" width="21.28515625" style="148" customWidth="1"/>
    <col min="3332" max="3332" width="8.42578125" style="148" customWidth="1"/>
    <col min="3333" max="3333" width="8" style="148" customWidth="1"/>
    <col min="3334" max="3334" width="21.28515625" style="148" customWidth="1"/>
    <col min="3335" max="3335" width="8" style="148" customWidth="1"/>
    <col min="3336" max="3336" width="15.7109375" style="148" customWidth="1"/>
    <col min="3337" max="3338" width="8.42578125" style="148" customWidth="1"/>
    <col min="3339" max="3339" width="11" style="148" customWidth="1"/>
    <col min="3340" max="3584" width="7.5703125" style="148"/>
    <col min="3585" max="3585" width="6" style="148" customWidth="1"/>
    <col min="3586" max="3586" width="37.7109375" style="148" customWidth="1"/>
    <col min="3587" max="3587" width="21.28515625" style="148" customWidth="1"/>
    <col min="3588" max="3588" width="8.42578125" style="148" customWidth="1"/>
    <col min="3589" max="3589" width="8" style="148" customWidth="1"/>
    <col min="3590" max="3590" width="21.28515625" style="148" customWidth="1"/>
    <col min="3591" max="3591" width="8" style="148" customWidth="1"/>
    <col min="3592" max="3592" width="15.7109375" style="148" customWidth="1"/>
    <col min="3593" max="3594" width="8.42578125" style="148" customWidth="1"/>
    <col min="3595" max="3595" width="11" style="148" customWidth="1"/>
    <col min="3596" max="3840" width="7.5703125" style="148"/>
    <col min="3841" max="3841" width="6" style="148" customWidth="1"/>
    <col min="3842" max="3842" width="37.7109375" style="148" customWidth="1"/>
    <col min="3843" max="3843" width="21.28515625" style="148" customWidth="1"/>
    <col min="3844" max="3844" width="8.42578125" style="148" customWidth="1"/>
    <col min="3845" max="3845" width="8" style="148" customWidth="1"/>
    <col min="3846" max="3846" width="21.28515625" style="148" customWidth="1"/>
    <col min="3847" max="3847" width="8" style="148" customWidth="1"/>
    <col min="3848" max="3848" width="15.7109375" style="148" customWidth="1"/>
    <col min="3849" max="3850" width="8.42578125" style="148" customWidth="1"/>
    <col min="3851" max="3851" width="11" style="148" customWidth="1"/>
    <col min="3852" max="4096" width="7.5703125" style="148"/>
    <col min="4097" max="4097" width="6" style="148" customWidth="1"/>
    <col min="4098" max="4098" width="37.7109375" style="148" customWidth="1"/>
    <col min="4099" max="4099" width="21.28515625" style="148" customWidth="1"/>
    <col min="4100" max="4100" width="8.42578125" style="148" customWidth="1"/>
    <col min="4101" max="4101" width="8" style="148" customWidth="1"/>
    <col min="4102" max="4102" width="21.28515625" style="148" customWidth="1"/>
    <col min="4103" max="4103" width="8" style="148" customWidth="1"/>
    <col min="4104" max="4104" width="15.7109375" style="148" customWidth="1"/>
    <col min="4105" max="4106" width="8.42578125" style="148" customWidth="1"/>
    <col min="4107" max="4107" width="11" style="148" customWidth="1"/>
    <col min="4108" max="4352" width="7.5703125" style="148"/>
    <col min="4353" max="4353" width="6" style="148" customWidth="1"/>
    <col min="4354" max="4354" width="37.7109375" style="148" customWidth="1"/>
    <col min="4355" max="4355" width="21.28515625" style="148" customWidth="1"/>
    <col min="4356" max="4356" width="8.42578125" style="148" customWidth="1"/>
    <col min="4357" max="4357" width="8" style="148" customWidth="1"/>
    <col min="4358" max="4358" width="21.28515625" style="148" customWidth="1"/>
    <col min="4359" max="4359" width="8" style="148" customWidth="1"/>
    <col min="4360" max="4360" width="15.7109375" style="148" customWidth="1"/>
    <col min="4361" max="4362" width="8.42578125" style="148" customWidth="1"/>
    <col min="4363" max="4363" width="11" style="148" customWidth="1"/>
    <col min="4364" max="4608" width="7.5703125" style="148"/>
    <col min="4609" max="4609" width="6" style="148" customWidth="1"/>
    <col min="4610" max="4610" width="37.7109375" style="148" customWidth="1"/>
    <col min="4611" max="4611" width="21.28515625" style="148" customWidth="1"/>
    <col min="4612" max="4612" width="8.42578125" style="148" customWidth="1"/>
    <col min="4613" max="4613" width="8" style="148" customWidth="1"/>
    <col min="4614" max="4614" width="21.28515625" style="148" customWidth="1"/>
    <col min="4615" max="4615" width="8" style="148" customWidth="1"/>
    <col min="4616" max="4616" width="15.7109375" style="148" customWidth="1"/>
    <col min="4617" max="4618" width="8.42578125" style="148" customWidth="1"/>
    <col min="4619" max="4619" width="11" style="148" customWidth="1"/>
    <col min="4620" max="4864" width="7.5703125" style="148"/>
    <col min="4865" max="4865" width="6" style="148" customWidth="1"/>
    <col min="4866" max="4866" width="37.7109375" style="148" customWidth="1"/>
    <col min="4867" max="4867" width="21.28515625" style="148" customWidth="1"/>
    <col min="4868" max="4868" width="8.42578125" style="148" customWidth="1"/>
    <col min="4869" max="4869" width="8" style="148" customWidth="1"/>
    <col min="4870" max="4870" width="21.28515625" style="148" customWidth="1"/>
    <col min="4871" max="4871" width="8" style="148" customWidth="1"/>
    <col min="4872" max="4872" width="15.7109375" style="148" customWidth="1"/>
    <col min="4873" max="4874" width="8.42578125" style="148" customWidth="1"/>
    <col min="4875" max="4875" width="11" style="148" customWidth="1"/>
    <col min="4876" max="5120" width="7.5703125" style="148"/>
    <col min="5121" max="5121" width="6" style="148" customWidth="1"/>
    <col min="5122" max="5122" width="37.7109375" style="148" customWidth="1"/>
    <col min="5123" max="5123" width="21.28515625" style="148" customWidth="1"/>
    <col min="5124" max="5124" width="8.42578125" style="148" customWidth="1"/>
    <col min="5125" max="5125" width="8" style="148" customWidth="1"/>
    <col min="5126" max="5126" width="21.28515625" style="148" customWidth="1"/>
    <col min="5127" max="5127" width="8" style="148" customWidth="1"/>
    <col min="5128" max="5128" width="15.7109375" style="148" customWidth="1"/>
    <col min="5129" max="5130" width="8.42578125" style="148" customWidth="1"/>
    <col min="5131" max="5131" width="11" style="148" customWidth="1"/>
    <col min="5132" max="5376" width="7.5703125" style="148"/>
    <col min="5377" max="5377" width="6" style="148" customWidth="1"/>
    <col min="5378" max="5378" width="37.7109375" style="148" customWidth="1"/>
    <col min="5379" max="5379" width="21.28515625" style="148" customWidth="1"/>
    <col min="5380" max="5380" width="8.42578125" style="148" customWidth="1"/>
    <col min="5381" max="5381" width="8" style="148" customWidth="1"/>
    <col min="5382" max="5382" width="21.28515625" style="148" customWidth="1"/>
    <col min="5383" max="5383" width="8" style="148" customWidth="1"/>
    <col min="5384" max="5384" width="15.7109375" style="148" customWidth="1"/>
    <col min="5385" max="5386" width="8.42578125" style="148" customWidth="1"/>
    <col min="5387" max="5387" width="11" style="148" customWidth="1"/>
    <col min="5388" max="5632" width="7.5703125" style="148"/>
    <col min="5633" max="5633" width="6" style="148" customWidth="1"/>
    <col min="5634" max="5634" width="37.7109375" style="148" customWidth="1"/>
    <col min="5635" max="5635" width="21.28515625" style="148" customWidth="1"/>
    <col min="5636" max="5636" width="8.42578125" style="148" customWidth="1"/>
    <col min="5637" max="5637" width="8" style="148" customWidth="1"/>
    <col min="5638" max="5638" width="21.28515625" style="148" customWidth="1"/>
    <col min="5639" max="5639" width="8" style="148" customWidth="1"/>
    <col min="5640" max="5640" width="15.7109375" style="148" customWidth="1"/>
    <col min="5641" max="5642" width="8.42578125" style="148" customWidth="1"/>
    <col min="5643" max="5643" width="11" style="148" customWidth="1"/>
    <col min="5644" max="5888" width="7.5703125" style="148"/>
    <col min="5889" max="5889" width="6" style="148" customWidth="1"/>
    <col min="5890" max="5890" width="37.7109375" style="148" customWidth="1"/>
    <col min="5891" max="5891" width="21.28515625" style="148" customWidth="1"/>
    <col min="5892" max="5892" width="8.42578125" style="148" customWidth="1"/>
    <col min="5893" max="5893" width="8" style="148" customWidth="1"/>
    <col min="5894" max="5894" width="21.28515625" style="148" customWidth="1"/>
    <col min="5895" max="5895" width="8" style="148" customWidth="1"/>
    <col min="5896" max="5896" width="15.7109375" style="148" customWidth="1"/>
    <col min="5897" max="5898" width="8.42578125" style="148" customWidth="1"/>
    <col min="5899" max="5899" width="11" style="148" customWidth="1"/>
    <col min="5900" max="6144" width="7.5703125" style="148"/>
    <col min="6145" max="6145" width="6" style="148" customWidth="1"/>
    <col min="6146" max="6146" width="37.7109375" style="148" customWidth="1"/>
    <col min="6147" max="6147" width="21.28515625" style="148" customWidth="1"/>
    <col min="6148" max="6148" width="8.42578125" style="148" customWidth="1"/>
    <col min="6149" max="6149" width="8" style="148" customWidth="1"/>
    <col min="6150" max="6150" width="21.28515625" style="148" customWidth="1"/>
    <col min="6151" max="6151" width="8" style="148" customWidth="1"/>
    <col min="6152" max="6152" width="15.7109375" style="148" customWidth="1"/>
    <col min="6153" max="6154" width="8.42578125" style="148" customWidth="1"/>
    <col min="6155" max="6155" width="11" style="148" customWidth="1"/>
    <col min="6156" max="6400" width="7.5703125" style="148"/>
    <col min="6401" max="6401" width="6" style="148" customWidth="1"/>
    <col min="6402" max="6402" width="37.7109375" style="148" customWidth="1"/>
    <col min="6403" max="6403" width="21.28515625" style="148" customWidth="1"/>
    <col min="6404" max="6404" width="8.42578125" style="148" customWidth="1"/>
    <col min="6405" max="6405" width="8" style="148" customWidth="1"/>
    <col min="6406" max="6406" width="21.28515625" style="148" customWidth="1"/>
    <col min="6407" max="6407" width="8" style="148" customWidth="1"/>
    <col min="6408" max="6408" width="15.7109375" style="148" customWidth="1"/>
    <col min="6409" max="6410" width="8.42578125" style="148" customWidth="1"/>
    <col min="6411" max="6411" width="11" style="148" customWidth="1"/>
    <col min="6412" max="6656" width="7.5703125" style="148"/>
    <col min="6657" max="6657" width="6" style="148" customWidth="1"/>
    <col min="6658" max="6658" width="37.7109375" style="148" customWidth="1"/>
    <col min="6659" max="6659" width="21.28515625" style="148" customWidth="1"/>
    <col min="6660" max="6660" width="8.42578125" style="148" customWidth="1"/>
    <col min="6661" max="6661" width="8" style="148" customWidth="1"/>
    <col min="6662" max="6662" width="21.28515625" style="148" customWidth="1"/>
    <col min="6663" max="6663" width="8" style="148" customWidth="1"/>
    <col min="6664" max="6664" width="15.7109375" style="148" customWidth="1"/>
    <col min="6665" max="6666" width="8.42578125" style="148" customWidth="1"/>
    <col min="6667" max="6667" width="11" style="148" customWidth="1"/>
    <col min="6668" max="6912" width="7.5703125" style="148"/>
    <col min="6913" max="6913" width="6" style="148" customWidth="1"/>
    <col min="6914" max="6914" width="37.7109375" style="148" customWidth="1"/>
    <col min="6915" max="6915" width="21.28515625" style="148" customWidth="1"/>
    <col min="6916" max="6916" width="8.42578125" style="148" customWidth="1"/>
    <col min="6917" max="6917" width="8" style="148" customWidth="1"/>
    <col min="6918" max="6918" width="21.28515625" style="148" customWidth="1"/>
    <col min="6919" max="6919" width="8" style="148" customWidth="1"/>
    <col min="6920" max="6920" width="15.7109375" style="148" customWidth="1"/>
    <col min="6921" max="6922" width="8.42578125" style="148" customWidth="1"/>
    <col min="6923" max="6923" width="11" style="148" customWidth="1"/>
    <col min="6924" max="7168" width="7.5703125" style="148"/>
    <col min="7169" max="7169" width="6" style="148" customWidth="1"/>
    <col min="7170" max="7170" width="37.7109375" style="148" customWidth="1"/>
    <col min="7171" max="7171" width="21.28515625" style="148" customWidth="1"/>
    <col min="7172" max="7172" width="8.42578125" style="148" customWidth="1"/>
    <col min="7173" max="7173" width="8" style="148" customWidth="1"/>
    <col min="7174" max="7174" width="21.28515625" style="148" customWidth="1"/>
    <col min="7175" max="7175" width="8" style="148" customWidth="1"/>
    <col min="7176" max="7176" width="15.7109375" style="148" customWidth="1"/>
    <col min="7177" max="7178" width="8.42578125" style="148" customWidth="1"/>
    <col min="7179" max="7179" width="11" style="148" customWidth="1"/>
    <col min="7180" max="7424" width="7.5703125" style="148"/>
    <col min="7425" max="7425" width="6" style="148" customWidth="1"/>
    <col min="7426" max="7426" width="37.7109375" style="148" customWidth="1"/>
    <col min="7427" max="7427" width="21.28515625" style="148" customWidth="1"/>
    <col min="7428" max="7428" width="8.42578125" style="148" customWidth="1"/>
    <col min="7429" max="7429" width="8" style="148" customWidth="1"/>
    <col min="7430" max="7430" width="21.28515625" style="148" customWidth="1"/>
    <col min="7431" max="7431" width="8" style="148" customWidth="1"/>
    <col min="7432" max="7432" width="15.7109375" style="148" customWidth="1"/>
    <col min="7433" max="7434" width="8.42578125" style="148" customWidth="1"/>
    <col min="7435" max="7435" width="11" style="148" customWidth="1"/>
    <col min="7436" max="7680" width="7.5703125" style="148"/>
    <col min="7681" max="7681" width="6" style="148" customWidth="1"/>
    <col min="7682" max="7682" width="37.7109375" style="148" customWidth="1"/>
    <col min="7683" max="7683" width="21.28515625" style="148" customWidth="1"/>
    <col min="7684" max="7684" width="8.42578125" style="148" customWidth="1"/>
    <col min="7685" max="7685" width="8" style="148" customWidth="1"/>
    <col min="7686" max="7686" width="21.28515625" style="148" customWidth="1"/>
    <col min="7687" max="7687" width="8" style="148" customWidth="1"/>
    <col min="7688" max="7688" width="15.7109375" style="148" customWidth="1"/>
    <col min="7689" max="7690" width="8.42578125" style="148" customWidth="1"/>
    <col min="7691" max="7691" width="11" style="148" customWidth="1"/>
    <col min="7692" max="7936" width="7.5703125" style="148"/>
    <col min="7937" max="7937" width="6" style="148" customWidth="1"/>
    <col min="7938" max="7938" width="37.7109375" style="148" customWidth="1"/>
    <col min="7939" max="7939" width="21.28515625" style="148" customWidth="1"/>
    <col min="7940" max="7940" width="8.42578125" style="148" customWidth="1"/>
    <col min="7941" max="7941" width="8" style="148" customWidth="1"/>
    <col min="7942" max="7942" width="21.28515625" style="148" customWidth="1"/>
    <col min="7943" max="7943" width="8" style="148" customWidth="1"/>
    <col min="7944" max="7944" width="15.7109375" style="148" customWidth="1"/>
    <col min="7945" max="7946" width="8.42578125" style="148" customWidth="1"/>
    <col min="7947" max="7947" width="11" style="148" customWidth="1"/>
    <col min="7948" max="8192" width="7.5703125" style="148"/>
    <col min="8193" max="8193" width="6" style="148" customWidth="1"/>
    <col min="8194" max="8194" width="37.7109375" style="148" customWidth="1"/>
    <col min="8195" max="8195" width="21.28515625" style="148" customWidth="1"/>
    <col min="8196" max="8196" width="8.42578125" style="148" customWidth="1"/>
    <col min="8197" max="8197" width="8" style="148" customWidth="1"/>
    <col min="8198" max="8198" width="21.28515625" style="148" customWidth="1"/>
    <col min="8199" max="8199" width="8" style="148" customWidth="1"/>
    <col min="8200" max="8200" width="15.7109375" style="148" customWidth="1"/>
    <col min="8201" max="8202" width="8.42578125" style="148" customWidth="1"/>
    <col min="8203" max="8203" width="11" style="148" customWidth="1"/>
    <col min="8204" max="8448" width="7.5703125" style="148"/>
    <col min="8449" max="8449" width="6" style="148" customWidth="1"/>
    <col min="8450" max="8450" width="37.7109375" style="148" customWidth="1"/>
    <col min="8451" max="8451" width="21.28515625" style="148" customWidth="1"/>
    <col min="8452" max="8452" width="8.42578125" style="148" customWidth="1"/>
    <col min="8453" max="8453" width="8" style="148" customWidth="1"/>
    <col min="8454" max="8454" width="21.28515625" style="148" customWidth="1"/>
    <col min="8455" max="8455" width="8" style="148" customWidth="1"/>
    <col min="8456" max="8456" width="15.7109375" style="148" customWidth="1"/>
    <col min="8457" max="8458" width="8.42578125" style="148" customWidth="1"/>
    <col min="8459" max="8459" width="11" style="148" customWidth="1"/>
    <col min="8460" max="8704" width="7.5703125" style="148"/>
    <col min="8705" max="8705" width="6" style="148" customWidth="1"/>
    <col min="8706" max="8706" width="37.7109375" style="148" customWidth="1"/>
    <col min="8707" max="8707" width="21.28515625" style="148" customWidth="1"/>
    <col min="8708" max="8708" width="8.42578125" style="148" customWidth="1"/>
    <col min="8709" max="8709" width="8" style="148" customWidth="1"/>
    <col min="8710" max="8710" width="21.28515625" style="148" customWidth="1"/>
    <col min="8711" max="8711" width="8" style="148" customWidth="1"/>
    <col min="8712" max="8712" width="15.7109375" style="148" customWidth="1"/>
    <col min="8713" max="8714" width="8.42578125" style="148" customWidth="1"/>
    <col min="8715" max="8715" width="11" style="148" customWidth="1"/>
    <col min="8716" max="8960" width="7.5703125" style="148"/>
    <col min="8961" max="8961" width="6" style="148" customWidth="1"/>
    <col min="8962" max="8962" width="37.7109375" style="148" customWidth="1"/>
    <col min="8963" max="8963" width="21.28515625" style="148" customWidth="1"/>
    <col min="8964" max="8964" width="8.42578125" style="148" customWidth="1"/>
    <col min="8965" max="8965" width="8" style="148" customWidth="1"/>
    <col min="8966" max="8966" width="21.28515625" style="148" customWidth="1"/>
    <col min="8967" max="8967" width="8" style="148" customWidth="1"/>
    <col min="8968" max="8968" width="15.7109375" style="148" customWidth="1"/>
    <col min="8969" max="8970" width="8.42578125" style="148" customWidth="1"/>
    <col min="8971" max="8971" width="11" style="148" customWidth="1"/>
    <col min="8972" max="9216" width="7.5703125" style="148"/>
    <col min="9217" max="9217" width="6" style="148" customWidth="1"/>
    <col min="9218" max="9218" width="37.7109375" style="148" customWidth="1"/>
    <col min="9219" max="9219" width="21.28515625" style="148" customWidth="1"/>
    <col min="9220" max="9220" width="8.42578125" style="148" customWidth="1"/>
    <col min="9221" max="9221" width="8" style="148" customWidth="1"/>
    <col min="9222" max="9222" width="21.28515625" style="148" customWidth="1"/>
    <col min="9223" max="9223" width="8" style="148" customWidth="1"/>
    <col min="9224" max="9224" width="15.7109375" style="148" customWidth="1"/>
    <col min="9225" max="9226" width="8.42578125" style="148" customWidth="1"/>
    <col min="9227" max="9227" width="11" style="148" customWidth="1"/>
    <col min="9228" max="9472" width="7.5703125" style="148"/>
    <col min="9473" max="9473" width="6" style="148" customWidth="1"/>
    <col min="9474" max="9474" width="37.7109375" style="148" customWidth="1"/>
    <col min="9475" max="9475" width="21.28515625" style="148" customWidth="1"/>
    <col min="9476" max="9476" width="8.42578125" style="148" customWidth="1"/>
    <col min="9477" max="9477" width="8" style="148" customWidth="1"/>
    <col min="9478" max="9478" width="21.28515625" style="148" customWidth="1"/>
    <col min="9479" max="9479" width="8" style="148" customWidth="1"/>
    <col min="9480" max="9480" width="15.7109375" style="148" customWidth="1"/>
    <col min="9481" max="9482" width="8.42578125" style="148" customWidth="1"/>
    <col min="9483" max="9483" width="11" style="148" customWidth="1"/>
    <col min="9484" max="9728" width="7.5703125" style="148"/>
    <col min="9729" max="9729" width="6" style="148" customWidth="1"/>
    <col min="9730" max="9730" width="37.7109375" style="148" customWidth="1"/>
    <col min="9731" max="9731" width="21.28515625" style="148" customWidth="1"/>
    <col min="9732" max="9732" width="8.42578125" style="148" customWidth="1"/>
    <col min="9733" max="9733" width="8" style="148" customWidth="1"/>
    <col min="9734" max="9734" width="21.28515625" style="148" customWidth="1"/>
    <col min="9735" max="9735" width="8" style="148" customWidth="1"/>
    <col min="9736" max="9736" width="15.7109375" style="148" customWidth="1"/>
    <col min="9737" max="9738" width="8.42578125" style="148" customWidth="1"/>
    <col min="9739" max="9739" width="11" style="148" customWidth="1"/>
    <col min="9740" max="9984" width="7.5703125" style="148"/>
    <col min="9985" max="9985" width="6" style="148" customWidth="1"/>
    <col min="9986" max="9986" width="37.7109375" style="148" customWidth="1"/>
    <col min="9987" max="9987" width="21.28515625" style="148" customWidth="1"/>
    <col min="9988" max="9988" width="8.42578125" style="148" customWidth="1"/>
    <col min="9989" max="9989" width="8" style="148" customWidth="1"/>
    <col min="9990" max="9990" width="21.28515625" style="148" customWidth="1"/>
    <col min="9991" max="9991" width="8" style="148" customWidth="1"/>
    <col min="9992" max="9992" width="15.7109375" style="148" customWidth="1"/>
    <col min="9993" max="9994" width="8.42578125" style="148" customWidth="1"/>
    <col min="9995" max="9995" width="11" style="148" customWidth="1"/>
    <col min="9996" max="10240" width="7.5703125" style="148"/>
    <col min="10241" max="10241" width="6" style="148" customWidth="1"/>
    <col min="10242" max="10242" width="37.7109375" style="148" customWidth="1"/>
    <col min="10243" max="10243" width="21.28515625" style="148" customWidth="1"/>
    <col min="10244" max="10244" width="8.42578125" style="148" customWidth="1"/>
    <col min="10245" max="10245" width="8" style="148" customWidth="1"/>
    <col min="10246" max="10246" width="21.28515625" style="148" customWidth="1"/>
    <col min="10247" max="10247" width="8" style="148" customWidth="1"/>
    <col min="10248" max="10248" width="15.7109375" style="148" customWidth="1"/>
    <col min="10249" max="10250" width="8.42578125" style="148" customWidth="1"/>
    <col min="10251" max="10251" width="11" style="148" customWidth="1"/>
    <col min="10252" max="10496" width="7.5703125" style="148"/>
    <col min="10497" max="10497" width="6" style="148" customWidth="1"/>
    <col min="10498" max="10498" width="37.7109375" style="148" customWidth="1"/>
    <col min="10499" max="10499" width="21.28515625" style="148" customWidth="1"/>
    <col min="10500" max="10500" width="8.42578125" style="148" customWidth="1"/>
    <col min="10501" max="10501" width="8" style="148" customWidth="1"/>
    <col min="10502" max="10502" width="21.28515625" style="148" customWidth="1"/>
    <col min="10503" max="10503" width="8" style="148" customWidth="1"/>
    <col min="10504" max="10504" width="15.7109375" style="148" customWidth="1"/>
    <col min="10505" max="10506" width="8.42578125" style="148" customWidth="1"/>
    <col min="10507" max="10507" width="11" style="148" customWidth="1"/>
    <col min="10508" max="10752" width="7.5703125" style="148"/>
    <col min="10753" max="10753" width="6" style="148" customWidth="1"/>
    <col min="10754" max="10754" width="37.7109375" style="148" customWidth="1"/>
    <col min="10755" max="10755" width="21.28515625" style="148" customWidth="1"/>
    <col min="10756" max="10756" width="8.42578125" style="148" customWidth="1"/>
    <col min="10757" max="10757" width="8" style="148" customWidth="1"/>
    <col min="10758" max="10758" width="21.28515625" style="148" customWidth="1"/>
    <col min="10759" max="10759" width="8" style="148" customWidth="1"/>
    <col min="10760" max="10760" width="15.7109375" style="148" customWidth="1"/>
    <col min="10761" max="10762" width="8.42578125" style="148" customWidth="1"/>
    <col min="10763" max="10763" width="11" style="148" customWidth="1"/>
    <col min="10764" max="11008" width="7.5703125" style="148"/>
    <col min="11009" max="11009" width="6" style="148" customWidth="1"/>
    <col min="11010" max="11010" width="37.7109375" style="148" customWidth="1"/>
    <col min="11011" max="11011" width="21.28515625" style="148" customWidth="1"/>
    <col min="11012" max="11012" width="8.42578125" style="148" customWidth="1"/>
    <col min="11013" max="11013" width="8" style="148" customWidth="1"/>
    <col min="11014" max="11014" width="21.28515625" style="148" customWidth="1"/>
    <col min="11015" max="11015" width="8" style="148" customWidth="1"/>
    <col min="11016" max="11016" width="15.7109375" style="148" customWidth="1"/>
    <col min="11017" max="11018" width="8.42578125" style="148" customWidth="1"/>
    <col min="11019" max="11019" width="11" style="148" customWidth="1"/>
    <col min="11020" max="11264" width="7.5703125" style="148"/>
    <col min="11265" max="11265" width="6" style="148" customWidth="1"/>
    <col min="11266" max="11266" width="37.7109375" style="148" customWidth="1"/>
    <col min="11267" max="11267" width="21.28515625" style="148" customWidth="1"/>
    <col min="11268" max="11268" width="8.42578125" style="148" customWidth="1"/>
    <col min="11269" max="11269" width="8" style="148" customWidth="1"/>
    <col min="11270" max="11270" width="21.28515625" style="148" customWidth="1"/>
    <col min="11271" max="11271" width="8" style="148" customWidth="1"/>
    <col min="11272" max="11272" width="15.7109375" style="148" customWidth="1"/>
    <col min="11273" max="11274" width="8.42578125" style="148" customWidth="1"/>
    <col min="11275" max="11275" width="11" style="148" customWidth="1"/>
    <col min="11276" max="11520" width="7.5703125" style="148"/>
    <col min="11521" max="11521" width="6" style="148" customWidth="1"/>
    <col min="11522" max="11522" width="37.7109375" style="148" customWidth="1"/>
    <col min="11523" max="11523" width="21.28515625" style="148" customWidth="1"/>
    <col min="11524" max="11524" width="8.42578125" style="148" customWidth="1"/>
    <col min="11525" max="11525" width="8" style="148" customWidth="1"/>
    <col min="11526" max="11526" width="21.28515625" style="148" customWidth="1"/>
    <col min="11527" max="11527" width="8" style="148" customWidth="1"/>
    <col min="11528" max="11528" width="15.7109375" style="148" customWidth="1"/>
    <col min="11529" max="11530" width="8.42578125" style="148" customWidth="1"/>
    <col min="11531" max="11531" width="11" style="148" customWidth="1"/>
    <col min="11532" max="11776" width="7.5703125" style="148"/>
    <col min="11777" max="11777" width="6" style="148" customWidth="1"/>
    <col min="11778" max="11778" width="37.7109375" style="148" customWidth="1"/>
    <col min="11779" max="11779" width="21.28515625" style="148" customWidth="1"/>
    <col min="11780" max="11780" width="8.42578125" style="148" customWidth="1"/>
    <col min="11781" max="11781" width="8" style="148" customWidth="1"/>
    <col min="11782" max="11782" width="21.28515625" style="148" customWidth="1"/>
    <col min="11783" max="11783" width="8" style="148" customWidth="1"/>
    <col min="11784" max="11784" width="15.7109375" style="148" customWidth="1"/>
    <col min="11785" max="11786" width="8.42578125" style="148" customWidth="1"/>
    <col min="11787" max="11787" width="11" style="148" customWidth="1"/>
    <col min="11788" max="12032" width="7.5703125" style="148"/>
    <col min="12033" max="12033" width="6" style="148" customWidth="1"/>
    <col min="12034" max="12034" width="37.7109375" style="148" customWidth="1"/>
    <col min="12035" max="12035" width="21.28515625" style="148" customWidth="1"/>
    <col min="12036" max="12036" width="8.42578125" style="148" customWidth="1"/>
    <col min="12037" max="12037" width="8" style="148" customWidth="1"/>
    <col min="12038" max="12038" width="21.28515625" style="148" customWidth="1"/>
    <col min="12039" max="12039" width="8" style="148" customWidth="1"/>
    <col min="12040" max="12040" width="15.7109375" style="148" customWidth="1"/>
    <col min="12041" max="12042" width="8.42578125" style="148" customWidth="1"/>
    <col min="12043" max="12043" width="11" style="148" customWidth="1"/>
    <col min="12044" max="12288" width="7.5703125" style="148"/>
    <col min="12289" max="12289" width="6" style="148" customWidth="1"/>
    <col min="12290" max="12290" width="37.7109375" style="148" customWidth="1"/>
    <col min="12291" max="12291" width="21.28515625" style="148" customWidth="1"/>
    <col min="12292" max="12292" width="8.42578125" style="148" customWidth="1"/>
    <col min="12293" max="12293" width="8" style="148" customWidth="1"/>
    <col min="12294" max="12294" width="21.28515625" style="148" customWidth="1"/>
    <col min="12295" max="12295" width="8" style="148" customWidth="1"/>
    <col min="12296" max="12296" width="15.7109375" style="148" customWidth="1"/>
    <col min="12297" max="12298" width="8.42578125" style="148" customWidth="1"/>
    <col min="12299" max="12299" width="11" style="148" customWidth="1"/>
    <col min="12300" max="12544" width="7.5703125" style="148"/>
    <col min="12545" max="12545" width="6" style="148" customWidth="1"/>
    <col min="12546" max="12546" width="37.7109375" style="148" customWidth="1"/>
    <col min="12547" max="12547" width="21.28515625" style="148" customWidth="1"/>
    <col min="12548" max="12548" width="8.42578125" style="148" customWidth="1"/>
    <col min="12549" max="12549" width="8" style="148" customWidth="1"/>
    <col min="12550" max="12550" width="21.28515625" style="148" customWidth="1"/>
    <col min="12551" max="12551" width="8" style="148" customWidth="1"/>
    <col min="12552" max="12552" width="15.7109375" style="148" customWidth="1"/>
    <col min="12553" max="12554" width="8.42578125" style="148" customWidth="1"/>
    <col min="12555" max="12555" width="11" style="148" customWidth="1"/>
    <col min="12556" max="12800" width="7.5703125" style="148"/>
    <col min="12801" max="12801" width="6" style="148" customWidth="1"/>
    <col min="12802" max="12802" width="37.7109375" style="148" customWidth="1"/>
    <col min="12803" max="12803" width="21.28515625" style="148" customWidth="1"/>
    <col min="12804" max="12804" width="8.42578125" style="148" customWidth="1"/>
    <col min="12805" max="12805" width="8" style="148" customWidth="1"/>
    <col min="12806" max="12806" width="21.28515625" style="148" customWidth="1"/>
    <col min="12807" max="12807" width="8" style="148" customWidth="1"/>
    <col min="12808" max="12808" width="15.7109375" style="148" customWidth="1"/>
    <col min="12809" max="12810" width="8.42578125" style="148" customWidth="1"/>
    <col min="12811" max="12811" width="11" style="148" customWidth="1"/>
    <col min="12812" max="13056" width="7.5703125" style="148"/>
    <col min="13057" max="13057" width="6" style="148" customWidth="1"/>
    <col min="13058" max="13058" width="37.7109375" style="148" customWidth="1"/>
    <col min="13059" max="13059" width="21.28515625" style="148" customWidth="1"/>
    <col min="13060" max="13060" width="8.42578125" style="148" customWidth="1"/>
    <col min="13061" max="13061" width="8" style="148" customWidth="1"/>
    <col min="13062" max="13062" width="21.28515625" style="148" customWidth="1"/>
    <col min="13063" max="13063" width="8" style="148" customWidth="1"/>
    <col min="13064" max="13064" width="15.7109375" style="148" customWidth="1"/>
    <col min="13065" max="13066" width="8.42578125" style="148" customWidth="1"/>
    <col min="13067" max="13067" width="11" style="148" customWidth="1"/>
    <col min="13068" max="13312" width="7.5703125" style="148"/>
    <col min="13313" max="13313" width="6" style="148" customWidth="1"/>
    <col min="13314" max="13314" width="37.7109375" style="148" customWidth="1"/>
    <col min="13315" max="13315" width="21.28515625" style="148" customWidth="1"/>
    <col min="13316" max="13316" width="8.42578125" style="148" customWidth="1"/>
    <col min="13317" max="13317" width="8" style="148" customWidth="1"/>
    <col min="13318" max="13318" width="21.28515625" style="148" customWidth="1"/>
    <col min="13319" max="13319" width="8" style="148" customWidth="1"/>
    <col min="13320" max="13320" width="15.7109375" style="148" customWidth="1"/>
    <col min="13321" max="13322" width="8.42578125" style="148" customWidth="1"/>
    <col min="13323" max="13323" width="11" style="148" customWidth="1"/>
    <col min="13324" max="13568" width="7.5703125" style="148"/>
    <col min="13569" max="13569" width="6" style="148" customWidth="1"/>
    <col min="13570" max="13570" width="37.7109375" style="148" customWidth="1"/>
    <col min="13571" max="13571" width="21.28515625" style="148" customWidth="1"/>
    <col min="13572" max="13572" width="8.42578125" style="148" customWidth="1"/>
    <col min="13573" max="13573" width="8" style="148" customWidth="1"/>
    <col min="13574" max="13574" width="21.28515625" style="148" customWidth="1"/>
    <col min="13575" max="13575" width="8" style="148" customWidth="1"/>
    <col min="13576" max="13576" width="15.7109375" style="148" customWidth="1"/>
    <col min="13577" max="13578" width="8.42578125" style="148" customWidth="1"/>
    <col min="13579" max="13579" width="11" style="148" customWidth="1"/>
    <col min="13580" max="13824" width="7.5703125" style="148"/>
    <col min="13825" max="13825" width="6" style="148" customWidth="1"/>
    <col min="13826" max="13826" width="37.7109375" style="148" customWidth="1"/>
    <col min="13827" max="13827" width="21.28515625" style="148" customWidth="1"/>
    <col min="13828" max="13828" width="8.42578125" style="148" customWidth="1"/>
    <col min="13829" max="13829" width="8" style="148" customWidth="1"/>
    <col min="13830" max="13830" width="21.28515625" style="148" customWidth="1"/>
    <col min="13831" max="13831" width="8" style="148" customWidth="1"/>
    <col min="13832" max="13832" width="15.7109375" style="148" customWidth="1"/>
    <col min="13833" max="13834" width="8.42578125" style="148" customWidth="1"/>
    <col min="13835" max="13835" width="11" style="148" customWidth="1"/>
    <col min="13836" max="14080" width="7.5703125" style="148"/>
    <col min="14081" max="14081" width="6" style="148" customWidth="1"/>
    <col min="14082" max="14082" width="37.7109375" style="148" customWidth="1"/>
    <col min="14083" max="14083" width="21.28515625" style="148" customWidth="1"/>
    <col min="14084" max="14084" width="8.42578125" style="148" customWidth="1"/>
    <col min="14085" max="14085" width="8" style="148" customWidth="1"/>
    <col min="14086" max="14086" width="21.28515625" style="148" customWidth="1"/>
    <col min="14087" max="14087" width="8" style="148" customWidth="1"/>
    <col min="14088" max="14088" width="15.7109375" style="148" customWidth="1"/>
    <col min="14089" max="14090" width="8.42578125" style="148" customWidth="1"/>
    <col min="14091" max="14091" width="11" style="148" customWidth="1"/>
    <col min="14092" max="14336" width="7.5703125" style="148"/>
    <col min="14337" max="14337" width="6" style="148" customWidth="1"/>
    <col min="14338" max="14338" width="37.7109375" style="148" customWidth="1"/>
    <col min="14339" max="14339" width="21.28515625" style="148" customWidth="1"/>
    <col min="14340" max="14340" width="8.42578125" style="148" customWidth="1"/>
    <col min="14341" max="14341" width="8" style="148" customWidth="1"/>
    <col min="14342" max="14342" width="21.28515625" style="148" customWidth="1"/>
    <col min="14343" max="14343" width="8" style="148" customWidth="1"/>
    <col min="14344" max="14344" width="15.7109375" style="148" customWidth="1"/>
    <col min="14345" max="14346" width="8.42578125" style="148" customWidth="1"/>
    <col min="14347" max="14347" width="11" style="148" customWidth="1"/>
    <col min="14348" max="14592" width="7.5703125" style="148"/>
    <col min="14593" max="14593" width="6" style="148" customWidth="1"/>
    <col min="14594" max="14594" width="37.7109375" style="148" customWidth="1"/>
    <col min="14595" max="14595" width="21.28515625" style="148" customWidth="1"/>
    <col min="14596" max="14596" width="8.42578125" style="148" customWidth="1"/>
    <col min="14597" max="14597" width="8" style="148" customWidth="1"/>
    <col min="14598" max="14598" width="21.28515625" style="148" customWidth="1"/>
    <col min="14599" max="14599" width="8" style="148" customWidth="1"/>
    <col min="14600" max="14600" width="15.7109375" style="148" customWidth="1"/>
    <col min="14601" max="14602" width="8.42578125" style="148" customWidth="1"/>
    <col min="14603" max="14603" width="11" style="148" customWidth="1"/>
    <col min="14604" max="14848" width="7.5703125" style="148"/>
    <col min="14849" max="14849" width="6" style="148" customWidth="1"/>
    <col min="14850" max="14850" width="37.7109375" style="148" customWidth="1"/>
    <col min="14851" max="14851" width="21.28515625" style="148" customWidth="1"/>
    <col min="14852" max="14852" width="8.42578125" style="148" customWidth="1"/>
    <col min="14853" max="14853" width="8" style="148" customWidth="1"/>
    <col min="14854" max="14854" width="21.28515625" style="148" customWidth="1"/>
    <col min="14855" max="14855" width="8" style="148" customWidth="1"/>
    <col min="14856" max="14856" width="15.7109375" style="148" customWidth="1"/>
    <col min="14857" max="14858" width="8.42578125" style="148" customWidth="1"/>
    <col min="14859" max="14859" width="11" style="148" customWidth="1"/>
    <col min="14860" max="15104" width="7.5703125" style="148"/>
    <col min="15105" max="15105" width="6" style="148" customWidth="1"/>
    <col min="15106" max="15106" width="37.7109375" style="148" customWidth="1"/>
    <col min="15107" max="15107" width="21.28515625" style="148" customWidth="1"/>
    <col min="15108" max="15108" width="8.42578125" style="148" customWidth="1"/>
    <col min="15109" max="15109" width="8" style="148" customWidth="1"/>
    <col min="15110" max="15110" width="21.28515625" style="148" customWidth="1"/>
    <col min="15111" max="15111" width="8" style="148" customWidth="1"/>
    <col min="15112" max="15112" width="15.7109375" style="148" customWidth="1"/>
    <col min="15113" max="15114" width="8.42578125" style="148" customWidth="1"/>
    <col min="15115" max="15115" width="11" style="148" customWidth="1"/>
    <col min="15116" max="15360" width="7.5703125" style="148"/>
    <col min="15361" max="15361" width="6" style="148" customWidth="1"/>
    <col min="15362" max="15362" width="37.7109375" style="148" customWidth="1"/>
    <col min="15363" max="15363" width="21.28515625" style="148" customWidth="1"/>
    <col min="15364" max="15364" width="8.42578125" style="148" customWidth="1"/>
    <col min="15365" max="15365" width="8" style="148" customWidth="1"/>
    <col min="15366" max="15366" width="21.28515625" style="148" customWidth="1"/>
    <col min="15367" max="15367" width="8" style="148" customWidth="1"/>
    <col min="15368" max="15368" width="15.7109375" style="148" customWidth="1"/>
    <col min="15369" max="15370" width="8.42578125" style="148" customWidth="1"/>
    <col min="15371" max="15371" width="11" style="148" customWidth="1"/>
    <col min="15372" max="15616" width="7.5703125" style="148"/>
    <col min="15617" max="15617" width="6" style="148" customWidth="1"/>
    <col min="15618" max="15618" width="37.7109375" style="148" customWidth="1"/>
    <col min="15619" max="15619" width="21.28515625" style="148" customWidth="1"/>
    <col min="15620" max="15620" width="8.42578125" style="148" customWidth="1"/>
    <col min="15621" max="15621" width="8" style="148" customWidth="1"/>
    <col min="15622" max="15622" width="21.28515625" style="148" customWidth="1"/>
    <col min="15623" max="15623" width="8" style="148" customWidth="1"/>
    <col min="15624" max="15624" width="15.7109375" style="148" customWidth="1"/>
    <col min="15625" max="15626" width="8.42578125" style="148" customWidth="1"/>
    <col min="15627" max="15627" width="11" style="148" customWidth="1"/>
    <col min="15628" max="15872" width="7.5703125" style="148"/>
    <col min="15873" max="15873" width="6" style="148" customWidth="1"/>
    <col min="15874" max="15874" width="37.7109375" style="148" customWidth="1"/>
    <col min="15875" max="15875" width="21.28515625" style="148" customWidth="1"/>
    <col min="15876" max="15876" width="8.42578125" style="148" customWidth="1"/>
    <col min="15877" max="15877" width="8" style="148" customWidth="1"/>
    <col min="15878" max="15878" width="21.28515625" style="148" customWidth="1"/>
    <col min="15879" max="15879" width="8" style="148" customWidth="1"/>
    <col min="15880" max="15880" width="15.7109375" style="148" customWidth="1"/>
    <col min="15881" max="15882" width="8.42578125" style="148" customWidth="1"/>
    <col min="15883" max="15883" width="11" style="148" customWidth="1"/>
    <col min="15884" max="16128" width="7.5703125" style="148"/>
    <col min="16129" max="16129" width="6" style="148" customWidth="1"/>
    <col min="16130" max="16130" width="37.7109375" style="148" customWidth="1"/>
    <col min="16131" max="16131" width="21.28515625" style="148" customWidth="1"/>
    <col min="16132" max="16132" width="8.42578125" style="148" customWidth="1"/>
    <col min="16133" max="16133" width="8" style="148" customWidth="1"/>
    <col min="16134" max="16134" width="21.28515625" style="148" customWidth="1"/>
    <col min="16135" max="16135" width="8" style="148" customWidth="1"/>
    <col min="16136" max="16136" width="15.7109375" style="148" customWidth="1"/>
    <col min="16137" max="16138" width="8.42578125" style="148" customWidth="1"/>
    <col min="16139" max="16139" width="11" style="148" customWidth="1"/>
    <col min="16140" max="16384" width="7.5703125" style="148"/>
  </cols>
  <sheetData>
    <row r="1" spans="1:12" ht="14.1" customHeight="1">
      <c r="A1" s="831" t="s">
        <v>8</v>
      </c>
      <c r="B1" s="833" t="s">
        <v>408</v>
      </c>
      <c r="C1" s="833" t="s">
        <v>409</v>
      </c>
      <c r="D1" s="833"/>
      <c r="E1" s="833"/>
      <c r="F1" s="833" t="s">
        <v>410</v>
      </c>
      <c r="G1" s="835"/>
      <c r="H1" s="833" t="s">
        <v>411</v>
      </c>
      <c r="I1" s="835"/>
      <c r="J1" s="835"/>
      <c r="K1" s="829" t="s">
        <v>412</v>
      </c>
      <c r="L1" s="147"/>
    </row>
    <row r="2" spans="1:12" ht="27" customHeight="1">
      <c r="A2" s="832"/>
      <c r="B2" s="834"/>
      <c r="C2" s="149" t="s">
        <v>413</v>
      </c>
      <c r="D2" s="150" t="s">
        <v>414</v>
      </c>
      <c r="E2" s="150" t="s">
        <v>415</v>
      </c>
      <c r="F2" s="149" t="s">
        <v>413</v>
      </c>
      <c r="G2" s="150" t="s">
        <v>415</v>
      </c>
      <c r="H2" s="149" t="s">
        <v>413</v>
      </c>
      <c r="I2" s="150" t="s">
        <v>414</v>
      </c>
      <c r="J2" s="150" t="s">
        <v>415</v>
      </c>
      <c r="K2" s="830"/>
      <c r="L2" s="151"/>
    </row>
    <row r="3" spans="1:12" ht="14.25" customHeight="1">
      <c r="A3" s="832"/>
      <c r="B3" s="152" t="s">
        <v>10</v>
      </c>
      <c r="C3" s="152" t="s">
        <v>11</v>
      </c>
      <c r="D3" s="152" t="s">
        <v>12</v>
      </c>
      <c r="E3" s="152" t="s">
        <v>237</v>
      </c>
      <c r="F3" s="152" t="s">
        <v>238</v>
      </c>
      <c r="G3" s="152" t="s">
        <v>290</v>
      </c>
      <c r="H3" s="152" t="s">
        <v>369</v>
      </c>
      <c r="I3" s="152" t="s">
        <v>370</v>
      </c>
      <c r="J3" s="152" t="s">
        <v>390</v>
      </c>
      <c r="K3" s="153" t="s">
        <v>391</v>
      </c>
      <c r="L3" s="151"/>
    </row>
    <row r="4" spans="1:12" ht="15" customHeight="1">
      <c r="A4" s="154" t="s">
        <v>2</v>
      </c>
      <c r="B4" s="155" t="s">
        <v>246</v>
      </c>
      <c r="C4" s="156"/>
      <c r="D4" s="156"/>
      <c r="E4" s="156"/>
      <c r="F4" s="156"/>
      <c r="G4" s="156"/>
      <c r="H4" s="156"/>
      <c r="I4" s="156"/>
      <c r="J4" s="156"/>
      <c r="K4" s="157">
        <f t="shared" ref="K4:K30" si="0">E4+G4+J4</f>
        <v>0</v>
      </c>
      <c r="L4" s="151"/>
    </row>
    <row r="5" spans="1:12" ht="15" customHeight="1">
      <c r="A5" s="154" t="s">
        <v>4</v>
      </c>
      <c r="B5" s="266" t="s">
        <v>416</v>
      </c>
      <c r="C5" s="267" t="s">
        <v>417</v>
      </c>
      <c r="D5" s="156"/>
      <c r="E5" s="158">
        <v>110</v>
      </c>
      <c r="F5" s="156"/>
      <c r="G5" s="159"/>
      <c r="H5" s="156"/>
      <c r="I5" s="156"/>
      <c r="J5" s="156"/>
      <c r="K5" s="157">
        <f t="shared" si="0"/>
        <v>110</v>
      </c>
      <c r="L5" s="151"/>
    </row>
    <row r="6" spans="1:12" ht="15" customHeight="1">
      <c r="A6" s="154" t="s">
        <v>50</v>
      </c>
      <c r="B6" s="155" t="s">
        <v>418</v>
      </c>
      <c r="C6" s="156"/>
      <c r="D6" s="156"/>
      <c r="E6" s="156"/>
      <c r="F6" s="267" t="s">
        <v>419</v>
      </c>
      <c r="G6" s="158">
        <v>769</v>
      </c>
      <c r="H6" s="266"/>
      <c r="I6" s="266"/>
      <c r="J6" s="160"/>
      <c r="K6" s="157">
        <f t="shared" si="0"/>
        <v>769</v>
      </c>
      <c r="L6" s="151"/>
    </row>
    <row r="7" spans="1:12" ht="15" customHeight="1">
      <c r="A7" s="154" t="s">
        <v>13</v>
      </c>
      <c r="B7" s="266" t="s">
        <v>243</v>
      </c>
      <c r="C7" s="266"/>
      <c r="D7" s="266"/>
      <c r="E7" s="266"/>
      <c r="F7" s="161"/>
      <c r="G7" s="266"/>
      <c r="H7" s="161"/>
      <c r="I7" s="162"/>
      <c r="J7" s="163"/>
      <c r="K7" s="157">
        <f t="shared" si="0"/>
        <v>0</v>
      </c>
      <c r="L7" s="147"/>
    </row>
    <row r="8" spans="1:12" ht="15" customHeight="1">
      <c r="A8" s="154" t="s">
        <v>51</v>
      </c>
      <c r="B8" s="266" t="s">
        <v>420</v>
      </c>
      <c r="C8" s="266"/>
      <c r="D8" s="266"/>
      <c r="E8" s="164"/>
      <c r="F8" s="161"/>
      <c r="G8" s="159"/>
      <c r="H8" s="266"/>
      <c r="I8" s="266"/>
      <c r="J8" s="266"/>
      <c r="K8" s="157">
        <f t="shared" si="0"/>
        <v>0</v>
      </c>
      <c r="L8" s="147"/>
    </row>
    <row r="9" spans="1:12" ht="15" customHeight="1">
      <c r="A9" s="154" t="s">
        <v>14</v>
      </c>
      <c r="B9" s="266" t="s">
        <v>421</v>
      </c>
      <c r="C9" s="266"/>
      <c r="D9" s="266"/>
      <c r="E9" s="164"/>
      <c r="F9" s="161"/>
      <c r="G9" s="159"/>
      <c r="H9" s="266"/>
      <c r="I9" s="160"/>
      <c r="J9" s="160"/>
      <c r="K9" s="157">
        <f t="shared" si="0"/>
        <v>0</v>
      </c>
      <c r="L9" s="147"/>
    </row>
    <row r="10" spans="1:12" ht="27" customHeight="1">
      <c r="A10" s="154" t="s">
        <v>52</v>
      </c>
      <c r="B10" s="265" t="s">
        <v>422</v>
      </c>
      <c r="C10" s="161" t="s">
        <v>423</v>
      </c>
      <c r="D10" s="266"/>
      <c r="E10" s="158"/>
      <c r="F10" s="161"/>
      <c r="G10" s="159"/>
      <c r="H10" s="165"/>
      <c r="I10" s="161"/>
      <c r="J10" s="159"/>
      <c r="K10" s="157">
        <f t="shared" si="0"/>
        <v>0</v>
      </c>
      <c r="L10" s="147"/>
    </row>
    <row r="11" spans="1:12" ht="15" customHeight="1">
      <c r="A11" s="154" t="s">
        <v>15</v>
      </c>
      <c r="B11" s="266" t="s">
        <v>424</v>
      </c>
      <c r="C11" s="161"/>
      <c r="D11" s="266"/>
      <c r="E11" s="164"/>
      <c r="F11" s="161" t="s">
        <v>425</v>
      </c>
      <c r="G11" s="166"/>
      <c r="H11" s="165"/>
      <c r="I11" s="266"/>
      <c r="J11" s="160"/>
      <c r="K11" s="157">
        <f t="shared" si="0"/>
        <v>0</v>
      </c>
      <c r="L11" s="147"/>
    </row>
    <row r="12" spans="1:12" ht="15" customHeight="1">
      <c r="A12" s="154" t="s">
        <v>53</v>
      </c>
      <c r="B12" s="266" t="s">
        <v>426</v>
      </c>
      <c r="C12" s="161"/>
      <c r="D12" s="266"/>
      <c r="E12" s="164"/>
      <c r="F12" s="161" t="s">
        <v>427</v>
      </c>
      <c r="G12" s="159"/>
      <c r="H12" s="266"/>
      <c r="I12" s="266"/>
      <c r="J12" s="266"/>
      <c r="K12" s="157">
        <f t="shared" si="0"/>
        <v>0</v>
      </c>
      <c r="L12" s="147"/>
    </row>
    <row r="13" spans="1:12" ht="15" customHeight="1">
      <c r="A13" s="154" t="s">
        <v>16</v>
      </c>
      <c r="B13" s="266" t="s">
        <v>242</v>
      </c>
      <c r="C13" s="161"/>
      <c r="D13" s="266"/>
      <c r="E13" s="266"/>
      <c r="F13" s="160"/>
      <c r="G13" s="160"/>
      <c r="H13" s="162"/>
      <c r="I13" s="167"/>
      <c r="J13" s="167"/>
      <c r="K13" s="157">
        <f t="shared" si="0"/>
        <v>0</v>
      </c>
      <c r="L13" s="147"/>
    </row>
    <row r="14" spans="1:12" ht="15" customHeight="1">
      <c r="A14" s="154" t="s">
        <v>17</v>
      </c>
      <c r="B14" s="266" t="s">
        <v>428</v>
      </c>
      <c r="C14" s="161" t="s">
        <v>429</v>
      </c>
      <c r="D14" s="266"/>
      <c r="E14" s="166">
        <v>3130</v>
      </c>
      <c r="F14" s="161" t="s">
        <v>429</v>
      </c>
      <c r="G14" s="160"/>
      <c r="H14" s="266"/>
      <c r="I14" s="160"/>
      <c r="J14" s="160"/>
      <c r="K14" s="157">
        <f t="shared" si="0"/>
        <v>3130</v>
      </c>
      <c r="L14" s="147"/>
    </row>
    <row r="15" spans="1:12" ht="15" customHeight="1">
      <c r="A15" s="154" t="s">
        <v>19</v>
      </c>
      <c r="B15" s="266" t="s">
        <v>430</v>
      </c>
      <c r="C15" s="161" t="s">
        <v>431</v>
      </c>
      <c r="D15" s="168">
        <v>1</v>
      </c>
      <c r="E15" s="166"/>
      <c r="F15" s="161" t="s">
        <v>431</v>
      </c>
      <c r="G15" s="166"/>
      <c r="H15" s="160"/>
      <c r="I15" s="160"/>
      <c r="J15" s="160"/>
      <c r="K15" s="157">
        <f t="shared" si="0"/>
        <v>0</v>
      </c>
      <c r="L15" s="147"/>
    </row>
    <row r="16" spans="1:12" ht="15" customHeight="1">
      <c r="A16" s="154" t="s">
        <v>20</v>
      </c>
      <c r="B16" s="266" t="s">
        <v>241</v>
      </c>
      <c r="C16" s="161" t="s">
        <v>432</v>
      </c>
      <c r="D16" s="168"/>
      <c r="E16" s="166"/>
      <c r="F16" s="165"/>
      <c r="G16" s="159"/>
      <c r="H16" s="160"/>
      <c r="I16" s="160"/>
      <c r="J16" s="160"/>
      <c r="K16" s="157">
        <f t="shared" si="0"/>
        <v>0</v>
      </c>
      <c r="L16" s="147"/>
    </row>
    <row r="17" spans="1:12" ht="27.6" customHeight="1">
      <c r="A17" s="154" t="s">
        <v>21</v>
      </c>
      <c r="B17" s="266" t="s">
        <v>244</v>
      </c>
      <c r="C17" s="267" t="s">
        <v>433</v>
      </c>
      <c r="D17" s="266"/>
      <c r="E17" s="160"/>
      <c r="F17" s="267"/>
      <c r="G17" s="266"/>
      <c r="H17" s="169"/>
      <c r="I17" s="170"/>
      <c r="J17" s="171"/>
      <c r="K17" s="157">
        <f t="shared" si="0"/>
        <v>0</v>
      </c>
      <c r="L17" s="147"/>
    </row>
    <row r="18" spans="1:12" ht="15.75" customHeight="1">
      <c r="A18" s="154" t="s">
        <v>22</v>
      </c>
      <c r="B18" s="836" t="s">
        <v>434</v>
      </c>
      <c r="C18" s="266"/>
      <c r="D18" s="266"/>
      <c r="E18" s="266"/>
      <c r="F18" s="266"/>
      <c r="G18" s="266"/>
      <c r="H18" s="838" t="s">
        <v>435</v>
      </c>
      <c r="I18" s="170">
        <v>1</v>
      </c>
      <c r="J18" s="172">
        <v>3186</v>
      </c>
      <c r="K18" s="157">
        <f t="shared" si="0"/>
        <v>3186</v>
      </c>
      <c r="L18" s="147"/>
    </row>
    <row r="19" spans="1:12" ht="15.75" customHeight="1">
      <c r="A19" s="154" t="s">
        <v>23</v>
      </c>
      <c r="B19" s="837"/>
      <c r="C19" s="266"/>
      <c r="D19" s="266"/>
      <c r="E19" s="266"/>
      <c r="F19" s="266"/>
      <c r="G19" s="266"/>
      <c r="H19" s="838"/>
      <c r="I19" s="170">
        <v>0.5</v>
      </c>
      <c r="J19" s="172">
        <v>3975</v>
      </c>
      <c r="K19" s="157">
        <f t="shared" si="0"/>
        <v>3975</v>
      </c>
      <c r="L19" s="147"/>
    </row>
    <row r="20" spans="1:12" ht="15.75" customHeight="1">
      <c r="A20" s="154" t="s">
        <v>24</v>
      </c>
      <c r="B20" s="837"/>
      <c r="C20" s="265"/>
      <c r="D20" s="165"/>
      <c r="E20" s="160"/>
      <c r="F20" s="266"/>
      <c r="G20" s="160"/>
      <c r="H20" s="838"/>
      <c r="I20" s="173" t="s">
        <v>373</v>
      </c>
      <c r="J20" s="172">
        <v>3516</v>
      </c>
      <c r="K20" s="157">
        <f t="shared" si="0"/>
        <v>3516</v>
      </c>
      <c r="L20" s="147"/>
    </row>
    <row r="21" spans="1:12" ht="18" customHeight="1">
      <c r="A21" s="154" t="s">
        <v>25</v>
      </c>
      <c r="B21" s="837" t="s">
        <v>436</v>
      </c>
      <c r="C21" s="265"/>
      <c r="D21" s="165"/>
      <c r="E21" s="160"/>
      <c r="F21" s="266"/>
      <c r="G21" s="160"/>
      <c r="H21" s="838" t="s">
        <v>435</v>
      </c>
      <c r="I21" s="170">
        <v>1</v>
      </c>
      <c r="J21" s="172">
        <v>277</v>
      </c>
      <c r="K21" s="157">
        <f t="shared" si="0"/>
        <v>277</v>
      </c>
      <c r="L21" s="147"/>
    </row>
    <row r="22" spans="1:12" ht="18" customHeight="1">
      <c r="A22" s="154" t="s">
        <v>27</v>
      </c>
      <c r="B22" s="837"/>
      <c r="C22" s="266"/>
      <c r="D22" s="266"/>
      <c r="E22" s="266"/>
      <c r="F22" s="266"/>
      <c r="G22" s="266"/>
      <c r="H22" s="838"/>
      <c r="I22" s="170">
        <v>0.5</v>
      </c>
      <c r="J22" s="172"/>
      <c r="K22" s="157">
        <f t="shared" si="0"/>
        <v>0</v>
      </c>
      <c r="L22" s="147"/>
    </row>
    <row r="23" spans="1:12" ht="18" customHeight="1">
      <c r="A23" s="154" t="s">
        <v>28</v>
      </c>
      <c r="B23" s="837"/>
      <c r="C23" s="266"/>
      <c r="D23" s="266"/>
      <c r="E23" s="266"/>
      <c r="F23" s="266"/>
      <c r="G23" s="266"/>
      <c r="H23" s="838"/>
      <c r="I23" s="170" t="s">
        <v>373</v>
      </c>
      <c r="J23" s="172">
        <v>8844</v>
      </c>
      <c r="K23" s="157">
        <f t="shared" si="0"/>
        <v>8844</v>
      </c>
      <c r="L23" s="147"/>
    </row>
    <row r="24" spans="1:12" ht="18" customHeight="1">
      <c r="A24" s="154" t="s">
        <v>54</v>
      </c>
      <c r="B24" s="837" t="s">
        <v>437</v>
      </c>
      <c r="C24" s="266"/>
      <c r="D24" s="266"/>
      <c r="E24" s="266"/>
      <c r="F24" s="266"/>
      <c r="G24" s="266"/>
      <c r="H24" s="838" t="s">
        <v>435</v>
      </c>
      <c r="I24" s="170">
        <v>1</v>
      </c>
      <c r="J24" s="172"/>
      <c r="K24" s="157">
        <f t="shared" si="0"/>
        <v>0</v>
      </c>
      <c r="L24" s="147"/>
    </row>
    <row r="25" spans="1:12" ht="18" customHeight="1">
      <c r="A25" s="154" t="s">
        <v>55</v>
      </c>
      <c r="B25" s="839"/>
      <c r="C25" s="266"/>
      <c r="D25" s="266"/>
      <c r="E25" s="266"/>
      <c r="F25" s="266"/>
      <c r="G25" s="266"/>
      <c r="H25" s="840"/>
      <c r="I25" s="170">
        <v>0.5</v>
      </c>
      <c r="J25" s="172"/>
      <c r="K25" s="157">
        <f t="shared" si="0"/>
        <v>0</v>
      </c>
      <c r="L25" s="147"/>
    </row>
    <row r="26" spans="1:12" ht="18" customHeight="1">
      <c r="A26" s="154" t="s">
        <v>29</v>
      </c>
      <c r="B26" s="839"/>
      <c r="C26" s="266"/>
      <c r="D26" s="266"/>
      <c r="E26" s="266"/>
      <c r="F26" s="266"/>
      <c r="G26" s="266"/>
      <c r="H26" s="840"/>
      <c r="I26" s="170" t="s">
        <v>373</v>
      </c>
      <c r="J26" s="172"/>
      <c r="K26" s="157">
        <f t="shared" si="0"/>
        <v>0</v>
      </c>
      <c r="L26" s="147"/>
    </row>
    <row r="27" spans="1:12" ht="51.75" customHeight="1">
      <c r="A27" s="154" t="s">
        <v>30</v>
      </c>
      <c r="B27" s="266" t="s">
        <v>438</v>
      </c>
      <c r="C27" s="266"/>
      <c r="D27" s="266"/>
      <c r="E27" s="266"/>
      <c r="F27" s="266"/>
      <c r="G27" s="266"/>
      <c r="H27" s="267" t="s">
        <v>439</v>
      </c>
      <c r="I27" s="170">
        <v>0.3</v>
      </c>
      <c r="J27" s="172"/>
      <c r="K27" s="157">
        <f t="shared" si="0"/>
        <v>0</v>
      </c>
      <c r="L27" s="174"/>
    </row>
    <row r="28" spans="1:12" ht="27.6" hidden="1" customHeight="1">
      <c r="A28" s="154" t="s">
        <v>31</v>
      </c>
      <c r="B28" s="266" t="s">
        <v>35</v>
      </c>
      <c r="C28" s="266"/>
      <c r="D28" s="266"/>
      <c r="E28" s="266"/>
      <c r="F28" s="266"/>
      <c r="G28" s="266"/>
      <c r="H28" s="267"/>
      <c r="I28" s="170" t="s">
        <v>440</v>
      </c>
      <c r="J28" s="172"/>
      <c r="K28" s="157">
        <f t="shared" si="0"/>
        <v>0</v>
      </c>
      <c r="L28" s="147"/>
    </row>
    <row r="29" spans="1:12" ht="27.6" hidden="1" customHeight="1">
      <c r="A29" s="154" t="s">
        <v>32</v>
      </c>
      <c r="B29" s="266" t="s">
        <v>441</v>
      </c>
      <c r="C29" s="266"/>
      <c r="D29" s="266"/>
      <c r="E29" s="266"/>
      <c r="F29" s="266"/>
      <c r="G29" s="266"/>
      <c r="H29" s="267"/>
      <c r="I29" s="170"/>
      <c r="J29" s="172"/>
      <c r="K29" s="157">
        <f t="shared" si="0"/>
        <v>0</v>
      </c>
      <c r="L29" s="147"/>
    </row>
    <row r="30" spans="1:12" s="162" customFormat="1" ht="19.5" customHeight="1" thickBot="1">
      <c r="A30" s="284">
        <v>25</v>
      </c>
      <c r="B30" s="175" t="s">
        <v>375</v>
      </c>
      <c r="C30" s="175"/>
      <c r="D30" s="175"/>
      <c r="E30" s="176">
        <f>SUM(E5:E29)</f>
        <v>3240</v>
      </c>
      <c r="F30" s="176"/>
      <c r="G30" s="176">
        <f>SUM(G5:G29)</f>
        <v>769</v>
      </c>
      <c r="H30" s="176"/>
      <c r="I30" s="176"/>
      <c r="J30" s="176">
        <f>SUM(J5:J29)</f>
        <v>19798</v>
      </c>
      <c r="K30" s="157">
        <f t="shared" si="0"/>
        <v>23807</v>
      </c>
      <c r="L30" s="151"/>
    </row>
    <row r="31" spans="1:12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8"/>
    </row>
    <row r="32" spans="1:12">
      <c r="J32" s="160"/>
    </row>
  </sheetData>
  <mergeCells count="12">
    <mergeCell ref="B18:B20"/>
    <mergeCell ref="H18:H20"/>
    <mergeCell ref="B21:B23"/>
    <mergeCell ref="H21:H23"/>
    <mergeCell ref="B24:B26"/>
    <mergeCell ref="H24:H26"/>
    <mergeCell ref="K1:K2"/>
    <mergeCell ref="A1:A3"/>
    <mergeCell ref="B1:B2"/>
    <mergeCell ref="C1:E1"/>
    <mergeCell ref="F1:G1"/>
    <mergeCell ref="H1:J1"/>
  </mergeCells>
  <printOptions horizontalCentered="1"/>
  <pageMargins left="0.23622047244094491" right="0.31496062992125984" top="1.17" bottom="0.15748031496062992" header="0.45" footer="0.23622047244094491"/>
  <pageSetup paperSize="9" scale="80" orientation="landscape" horizontalDpi="300" verticalDpi="300" r:id="rId1"/>
  <headerFooter alignWithMargins="0">
    <oddHeader>&amp;C&amp;"Times New Roman CE,Félkövér"&amp;12Halimba község Önkormányzata 2018. évi közvetett támogatásai&amp;R&amp;"Times New Roman CE,Félkövér" 13. melléklet a 9/2018. (XII.5.) önkormányzati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zoomScale="60" zoomScaleNormal="100" workbookViewId="0">
      <selection activeCell="E19" sqref="E19"/>
    </sheetView>
  </sheetViews>
  <sheetFormatPr defaultRowHeight="15.75"/>
  <cols>
    <col min="1" max="1" width="5.140625" style="190" customWidth="1"/>
    <col min="2" max="2" width="41.85546875" style="190" customWidth="1"/>
    <col min="3" max="3" width="9.85546875" style="190" customWidth="1"/>
    <col min="4" max="6" width="9.7109375" style="209" customWidth="1"/>
    <col min="7" max="7" width="12" style="190" customWidth="1"/>
    <col min="8" max="256" width="9.140625" style="190"/>
    <col min="257" max="257" width="5.140625" style="190" customWidth="1"/>
    <col min="258" max="258" width="41.85546875" style="190" customWidth="1"/>
    <col min="259" max="259" width="9.85546875" style="190" customWidth="1"/>
    <col min="260" max="262" width="9.7109375" style="190" customWidth="1"/>
    <col min="263" max="263" width="12" style="190" customWidth="1"/>
    <col min="264" max="512" width="9.140625" style="190"/>
    <col min="513" max="513" width="5.140625" style="190" customWidth="1"/>
    <col min="514" max="514" width="41.85546875" style="190" customWidth="1"/>
    <col min="515" max="515" width="9.85546875" style="190" customWidth="1"/>
    <col min="516" max="518" width="9.7109375" style="190" customWidth="1"/>
    <col min="519" max="519" width="12" style="190" customWidth="1"/>
    <col min="520" max="768" width="9.140625" style="190"/>
    <col min="769" max="769" width="5.140625" style="190" customWidth="1"/>
    <col min="770" max="770" width="41.85546875" style="190" customWidth="1"/>
    <col min="771" max="771" width="9.85546875" style="190" customWidth="1"/>
    <col min="772" max="774" width="9.7109375" style="190" customWidth="1"/>
    <col min="775" max="775" width="12" style="190" customWidth="1"/>
    <col min="776" max="1024" width="9.140625" style="190"/>
    <col min="1025" max="1025" width="5.140625" style="190" customWidth="1"/>
    <col min="1026" max="1026" width="41.85546875" style="190" customWidth="1"/>
    <col min="1027" max="1027" width="9.85546875" style="190" customWidth="1"/>
    <col min="1028" max="1030" width="9.7109375" style="190" customWidth="1"/>
    <col min="1031" max="1031" width="12" style="190" customWidth="1"/>
    <col min="1032" max="1280" width="9.140625" style="190"/>
    <col min="1281" max="1281" width="5.140625" style="190" customWidth="1"/>
    <col min="1282" max="1282" width="41.85546875" style="190" customWidth="1"/>
    <col min="1283" max="1283" width="9.85546875" style="190" customWidth="1"/>
    <col min="1284" max="1286" width="9.7109375" style="190" customWidth="1"/>
    <col min="1287" max="1287" width="12" style="190" customWidth="1"/>
    <col min="1288" max="1536" width="9.140625" style="190"/>
    <col min="1537" max="1537" width="5.140625" style="190" customWidth="1"/>
    <col min="1538" max="1538" width="41.85546875" style="190" customWidth="1"/>
    <col min="1539" max="1539" width="9.85546875" style="190" customWidth="1"/>
    <col min="1540" max="1542" width="9.7109375" style="190" customWidth="1"/>
    <col min="1543" max="1543" width="12" style="190" customWidth="1"/>
    <col min="1544" max="1792" width="9.140625" style="190"/>
    <col min="1793" max="1793" width="5.140625" style="190" customWidth="1"/>
    <col min="1794" max="1794" width="41.85546875" style="190" customWidth="1"/>
    <col min="1795" max="1795" width="9.85546875" style="190" customWidth="1"/>
    <col min="1796" max="1798" width="9.7109375" style="190" customWidth="1"/>
    <col min="1799" max="1799" width="12" style="190" customWidth="1"/>
    <col min="1800" max="2048" width="9.140625" style="190"/>
    <col min="2049" max="2049" width="5.140625" style="190" customWidth="1"/>
    <col min="2050" max="2050" width="41.85546875" style="190" customWidth="1"/>
    <col min="2051" max="2051" width="9.85546875" style="190" customWidth="1"/>
    <col min="2052" max="2054" width="9.7109375" style="190" customWidth="1"/>
    <col min="2055" max="2055" width="12" style="190" customWidth="1"/>
    <col min="2056" max="2304" width="9.140625" style="190"/>
    <col min="2305" max="2305" width="5.140625" style="190" customWidth="1"/>
    <col min="2306" max="2306" width="41.85546875" style="190" customWidth="1"/>
    <col min="2307" max="2307" width="9.85546875" style="190" customWidth="1"/>
    <col min="2308" max="2310" width="9.7109375" style="190" customWidth="1"/>
    <col min="2311" max="2311" width="12" style="190" customWidth="1"/>
    <col min="2312" max="2560" width="9.140625" style="190"/>
    <col min="2561" max="2561" width="5.140625" style="190" customWidth="1"/>
    <col min="2562" max="2562" width="41.85546875" style="190" customWidth="1"/>
    <col min="2563" max="2563" width="9.85546875" style="190" customWidth="1"/>
    <col min="2564" max="2566" width="9.7109375" style="190" customWidth="1"/>
    <col min="2567" max="2567" width="12" style="190" customWidth="1"/>
    <col min="2568" max="2816" width="9.140625" style="190"/>
    <col min="2817" max="2817" width="5.140625" style="190" customWidth="1"/>
    <col min="2818" max="2818" width="41.85546875" style="190" customWidth="1"/>
    <col min="2819" max="2819" width="9.85546875" style="190" customWidth="1"/>
    <col min="2820" max="2822" width="9.7109375" style="190" customWidth="1"/>
    <col min="2823" max="2823" width="12" style="190" customWidth="1"/>
    <col min="2824" max="3072" width="9.140625" style="190"/>
    <col min="3073" max="3073" width="5.140625" style="190" customWidth="1"/>
    <col min="3074" max="3074" width="41.85546875" style="190" customWidth="1"/>
    <col min="3075" max="3075" width="9.85546875" style="190" customWidth="1"/>
    <col min="3076" max="3078" width="9.7109375" style="190" customWidth="1"/>
    <col min="3079" max="3079" width="12" style="190" customWidth="1"/>
    <col min="3080" max="3328" width="9.140625" style="190"/>
    <col min="3329" max="3329" width="5.140625" style="190" customWidth="1"/>
    <col min="3330" max="3330" width="41.85546875" style="190" customWidth="1"/>
    <col min="3331" max="3331" width="9.85546875" style="190" customWidth="1"/>
    <col min="3332" max="3334" width="9.7109375" style="190" customWidth="1"/>
    <col min="3335" max="3335" width="12" style="190" customWidth="1"/>
    <col min="3336" max="3584" width="9.140625" style="190"/>
    <col min="3585" max="3585" width="5.140625" style="190" customWidth="1"/>
    <col min="3586" max="3586" width="41.85546875" style="190" customWidth="1"/>
    <col min="3587" max="3587" width="9.85546875" style="190" customWidth="1"/>
    <col min="3588" max="3590" width="9.7109375" style="190" customWidth="1"/>
    <col min="3591" max="3591" width="12" style="190" customWidth="1"/>
    <col min="3592" max="3840" width="9.140625" style="190"/>
    <col min="3841" max="3841" width="5.140625" style="190" customWidth="1"/>
    <col min="3842" max="3842" width="41.85546875" style="190" customWidth="1"/>
    <col min="3843" max="3843" width="9.85546875" style="190" customWidth="1"/>
    <col min="3844" max="3846" width="9.7109375" style="190" customWidth="1"/>
    <col min="3847" max="3847" width="12" style="190" customWidth="1"/>
    <col min="3848" max="4096" width="9.140625" style="190"/>
    <col min="4097" max="4097" width="5.140625" style="190" customWidth="1"/>
    <col min="4098" max="4098" width="41.85546875" style="190" customWidth="1"/>
    <col min="4099" max="4099" width="9.85546875" style="190" customWidth="1"/>
    <col min="4100" max="4102" width="9.7109375" style="190" customWidth="1"/>
    <col min="4103" max="4103" width="12" style="190" customWidth="1"/>
    <col min="4104" max="4352" width="9.140625" style="190"/>
    <col min="4353" max="4353" width="5.140625" style="190" customWidth="1"/>
    <col min="4354" max="4354" width="41.85546875" style="190" customWidth="1"/>
    <col min="4355" max="4355" width="9.85546875" style="190" customWidth="1"/>
    <col min="4356" max="4358" width="9.7109375" style="190" customWidth="1"/>
    <col min="4359" max="4359" width="12" style="190" customWidth="1"/>
    <col min="4360" max="4608" width="9.140625" style="190"/>
    <col min="4609" max="4609" width="5.140625" style="190" customWidth="1"/>
    <col min="4610" max="4610" width="41.85546875" style="190" customWidth="1"/>
    <col min="4611" max="4611" width="9.85546875" style="190" customWidth="1"/>
    <col min="4612" max="4614" width="9.7109375" style="190" customWidth="1"/>
    <col min="4615" max="4615" width="12" style="190" customWidth="1"/>
    <col min="4616" max="4864" width="9.140625" style="190"/>
    <col min="4865" max="4865" width="5.140625" style="190" customWidth="1"/>
    <col min="4866" max="4866" width="41.85546875" style="190" customWidth="1"/>
    <col min="4867" max="4867" width="9.85546875" style="190" customWidth="1"/>
    <col min="4868" max="4870" width="9.7109375" style="190" customWidth="1"/>
    <col min="4871" max="4871" width="12" style="190" customWidth="1"/>
    <col min="4872" max="5120" width="9.140625" style="190"/>
    <col min="5121" max="5121" width="5.140625" style="190" customWidth="1"/>
    <col min="5122" max="5122" width="41.85546875" style="190" customWidth="1"/>
    <col min="5123" max="5123" width="9.85546875" style="190" customWidth="1"/>
    <col min="5124" max="5126" width="9.7109375" style="190" customWidth="1"/>
    <col min="5127" max="5127" width="12" style="190" customWidth="1"/>
    <col min="5128" max="5376" width="9.140625" style="190"/>
    <col min="5377" max="5377" width="5.140625" style="190" customWidth="1"/>
    <col min="5378" max="5378" width="41.85546875" style="190" customWidth="1"/>
    <col min="5379" max="5379" width="9.85546875" style="190" customWidth="1"/>
    <col min="5380" max="5382" width="9.7109375" style="190" customWidth="1"/>
    <col min="5383" max="5383" width="12" style="190" customWidth="1"/>
    <col min="5384" max="5632" width="9.140625" style="190"/>
    <col min="5633" max="5633" width="5.140625" style="190" customWidth="1"/>
    <col min="5634" max="5634" width="41.85546875" style="190" customWidth="1"/>
    <col min="5635" max="5635" width="9.85546875" style="190" customWidth="1"/>
    <col min="5636" max="5638" width="9.7109375" style="190" customWidth="1"/>
    <col min="5639" max="5639" width="12" style="190" customWidth="1"/>
    <col min="5640" max="5888" width="9.140625" style="190"/>
    <col min="5889" max="5889" width="5.140625" style="190" customWidth="1"/>
    <col min="5890" max="5890" width="41.85546875" style="190" customWidth="1"/>
    <col min="5891" max="5891" width="9.85546875" style="190" customWidth="1"/>
    <col min="5892" max="5894" width="9.7109375" style="190" customWidth="1"/>
    <col min="5895" max="5895" width="12" style="190" customWidth="1"/>
    <col min="5896" max="6144" width="9.140625" style="190"/>
    <col min="6145" max="6145" width="5.140625" style="190" customWidth="1"/>
    <col min="6146" max="6146" width="41.85546875" style="190" customWidth="1"/>
    <col min="6147" max="6147" width="9.85546875" style="190" customWidth="1"/>
    <col min="6148" max="6150" width="9.7109375" style="190" customWidth="1"/>
    <col min="6151" max="6151" width="12" style="190" customWidth="1"/>
    <col min="6152" max="6400" width="9.140625" style="190"/>
    <col min="6401" max="6401" width="5.140625" style="190" customWidth="1"/>
    <col min="6402" max="6402" width="41.85546875" style="190" customWidth="1"/>
    <col min="6403" max="6403" width="9.85546875" style="190" customWidth="1"/>
    <col min="6404" max="6406" width="9.7109375" style="190" customWidth="1"/>
    <col min="6407" max="6407" width="12" style="190" customWidth="1"/>
    <col min="6408" max="6656" width="9.140625" style="190"/>
    <col min="6657" max="6657" width="5.140625" style="190" customWidth="1"/>
    <col min="6658" max="6658" width="41.85546875" style="190" customWidth="1"/>
    <col min="6659" max="6659" width="9.85546875" style="190" customWidth="1"/>
    <col min="6660" max="6662" width="9.7109375" style="190" customWidth="1"/>
    <col min="6663" max="6663" width="12" style="190" customWidth="1"/>
    <col min="6664" max="6912" width="9.140625" style="190"/>
    <col min="6913" max="6913" width="5.140625" style="190" customWidth="1"/>
    <col min="6914" max="6914" width="41.85546875" style="190" customWidth="1"/>
    <col min="6915" max="6915" width="9.85546875" style="190" customWidth="1"/>
    <col min="6916" max="6918" width="9.7109375" style="190" customWidth="1"/>
    <col min="6919" max="6919" width="12" style="190" customWidth="1"/>
    <col min="6920" max="7168" width="9.140625" style="190"/>
    <col min="7169" max="7169" width="5.140625" style="190" customWidth="1"/>
    <col min="7170" max="7170" width="41.85546875" style="190" customWidth="1"/>
    <col min="7171" max="7171" width="9.85546875" style="190" customWidth="1"/>
    <col min="7172" max="7174" width="9.7109375" style="190" customWidth="1"/>
    <col min="7175" max="7175" width="12" style="190" customWidth="1"/>
    <col min="7176" max="7424" width="9.140625" style="190"/>
    <col min="7425" max="7425" width="5.140625" style="190" customWidth="1"/>
    <col min="7426" max="7426" width="41.85546875" style="190" customWidth="1"/>
    <col min="7427" max="7427" width="9.85546875" style="190" customWidth="1"/>
    <col min="7428" max="7430" width="9.7109375" style="190" customWidth="1"/>
    <col min="7431" max="7431" width="12" style="190" customWidth="1"/>
    <col min="7432" max="7680" width="9.140625" style="190"/>
    <col min="7681" max="7681" width="5.140625" style="190" customWidth="1"/>
    <col min="7682" max="7682" width="41.85546875" style="190" customWidth="1"/>
    <col min="7683" max="7683" width="9.85546875" style="190" customWidth="1"/>
    <col min="7684" max="7686" width="9.7109375" style="190" customWidth="1"/>
    <col min="7687" max="7687" width="12" style="190" customWidth="1"/>
    <col min="7688" max="7936" width="9.140625" style="190"/>
    <col min="7937" max="7937" width="5.140625" style="190" customWidth="1"/>
    <col min="7938" max="7938" width="41.85546875" style="190" customWidth="1"/>
    <col min="7939" max="7939" width="9.85546875" style="190" customWidth="1"/>
    <col min="7940" max="7942" width="9.7109375" style="190" customWidth="1"/>
    <col min="7943" max="7943" width="12" style="190" customWidth="1"/>
    <col min="7944" max="8192" width="9.140625" style="190"/>
    <col min="8193" max="8193" width="5.140625" style="190" customWidth="1"/>
    <col min="8194" max="8194" width="41.85546875" style="190" customWidth="1"/>
    <col min="8195" max="8195" width="9.85546875" style="190" customWidth="1"/>
    <col min="8196" max="8198" width="9.7109375" style="190" customWidth="1"/>
    <col min="8199" max="8199" width="12" style="190" customWidth="1"/>
    <col min="8200" max="8448" width="9.140625" style="190"/>
    <col min="8449" max="8449" width="5.140625" style="190" customWidth="1"/>
    <col min="8450" max="8450" width="41.85546875" style="190" customWidth="1"/>
    <col min="8451" max="8451" width="9.85546875" style="190" customWidth="1"/>
    <col min="8452" max="8454" width="9.7109375" style="190" customWidth="1"/>
    <col min="8455" max="8455" width="12" style="190" customWidth="1"/>
    <col min="8456" max="8704" width="9.140625" style="190"/>
    <col min="8705" max="8705" width="5.140625" style="190" customWidth="1"/>
    <col min="8706" max="8706" width="41.85546875" style="190" customWidth="1"/>
    <col min="8707" max="8707" width="9.85546875" style="190" customWidth="1"/>
    <col min="8708" max="8710" width="9.7109375" style="190" customWidth="1"/>
    <col min="8711" max="8711" width="12" style="190" customWidth="1"/>
    <col min="8712" max="8960" width="9.140625" style="190"/>
    <col min="8961" max="8961" width="5.140625" style="190" customWidth="1"/>
    <col min="8962" max="8962" width="41.85546875" style="190" customWidth="1"/>
    <col min="8963" max="8963" width="9.85546875" style="190" customWidth="1"/>
    <col min="8964" max="8966" width="9.7109375" style="190" customWidth="1"/>
    <col min="8967" max="8967" width="12" style="190" customWidth="1"/>
    <col min="8968" max="9216" width="9.140625" style="190"/>
    <col min="9217" max="9217" width="5.140625" style="190" customWidth="1"/>
    <col min="9218" max="9218" width="41.85546875" style="190" customWidth="1"/>
    <col min="9219" max="9219" width="9.85546875" style="190" customWidth="1"/>
    <col min="9220" max="9222" width="9.7109375" style="190" customWidth="1"/>
    <col min="9223" max="9223" width="12" style="190" customWidth="1"/>
    <col min="9224" max="9472" width="9.140625" style="190"/>
    <col min="9473" max="9473" width="5.140625" style="190" customWidth="1"/>
    <col min="9474" max="9474" width="41.85546875" style="190" customWidth="1"/>
    <col min="9475" max="9475" width="9.85546875" style="190" customWidth="1"/>
    <col min="9476" max="9478" width="9.7109375" style="190" customWidth="1"/>
    <col min="9479" max="9479" width="12" style="190" customWidth="1"/>
    <col min="9480" max="9728" width="9.140625" style="190"/>
    <col min="9729" max="9729" width="5.140625" style="190" customWidth="1"/>
    <col min="9730" max="9730" width="41.85546875" style="190" customWidth="1"/>
    <col min="9731" max="9731" width="9.85546875" style="190" customWidth="1"/>
    <col min="9732" max="9734" width="9.7109375" style="190" customWidth="1"/>
    <col min="9735" max="9735" width="12" style="190" customWidth="1"/>
    <col min="9736" max="9984" width="9.140625" style="190"/>
    <col min="9985" max="9985" width="5.140625" style="190" customWidth="1"/>
    <col min="9986" max="9986" width="41.85546875" style="190" customWidth="1"/>
    <col min="9987" max="9987" width="9.85546875" style="190" customWidth="1"/>
    <col min="9988" max="9990" width="9.7109375" style="190" customWidth="1"/>
    <col min="9991" max="9991" width="12" style="190" customWidth="1"/>
    <col min="9992" max="10240" width="9.140625" style="190"/>
    <col min="10241" max="10241" width="5.140625" style="190" customWidth="1"/>
    <col min="10242" max="10242" width="41.85546875" style="190" customWidth="1"/>
    <col min="10243" max="10243" width="9.85546875" style="190" customWidth="1"/>
    <col min="10244" max="10246" width="9.7109375" style="190" customWidth="1"/>
    <col min="10247" max="10247" width="12" style="190" customWidth="1"/>
    <col min="10248" max="10496" width="9.140625" style="190"/>
    <col min="10497" max="10497" width="5.140625" style="190" customWidth="1"/>
    <col min="10498" max="10498" width="41.85546875" style="190" customWidth="1"/>
    <col min="10499" max="10499" width="9.85546875" style="190" customWidth="1"/>
    <col min="10500" max="10502" width="9.7109375" style="190" customWidth="1"/>
    <col min="10503" max="10503" width="12" style="190" customWidth="1"/>
    <col min="10504" max="10752" width="9.140625" style="190"/>
    <col min="10753" max="10753" width="5.140625" style="190" customWidth="1"/>
    <col min="10754" max="10754" width="41.85546875" style="190" customWidth="1"/>
    <col min="10755" max="10755" width="9.85546875" style="190" customWidth="1"/>
    <col min="10756" max="10758" width="9.7109375" style="190" customWidth="1"/>
    <col min="10759" max="10759" width="12" style="190" customWidth="1"/>
    <col min="10760" max="11008" width="9.140625" style="190"/>
    <col min="11009" max="11009" width="5.140625" style="190" customWidth="1"/>
    <col min="11010" max="11010" width="41.85546875" style="190" customWidth="1"/>
    <col min="11011" max="11011" width="9.85546875" style="190" customWidth="1"/>
    <col min="11012" max="11014" width="9.7109375" style="190" customWidth="1"/>
    <col min="11015" max="11015" width="12" style="190" customWidth="1"/>
    <col min="11016" max="11264" width="9.140625" style="190"/>
    <col min="11265" max="11265" width="5.140625" style="190" customWidth="1"/>
    <col min="11266" max="11266" width="41.85546875" style="190" customWidth="1"/>
    <col min="11267" max="11267" width="9.85546875" style="190" customWidth="1"/>
    <col min="11268" max="11270" width="9.7109375" style="190" customWidth="1"/>
    <col min="11271" max="11271" width="12" style="190" customWidth="1"/>
    <col min="11272" max="11520" width="9.140625" style="190"/>
    <col min="11521" max="11521" width="5.140625" style="190" customWidth="1"/>
    <col min="11522" max="11522" width="41.85546875" style="190" customWidth="1"/>
    <col min="11523" max="11523" width="9.85546875" style="190" customWidth="1"/>
    <col min="11524" max="11526" width="9.7109375" style="190" customWidth="1"/>
    <col min="11527" max="11527" width="12" style="190" customWidth="1"/>
    <col min="11528" max="11776" width="9.140625" style="190"/>
    <col min="11777" max="11777" width="5.140625" style="190" customWidth="1"/>
    <col min="11778" max="11778" width="41.85546875" style="190" customWidth="1"/>
    <col min="11779" max="11779" width="9.85546875" style="190" customWidth="1"/>
    <col min="11780" max="11782" width="9.7109375" style="190" customWidth="1"/>
    <col min="11783" max="11783" width="12" style="190" customWidth="1"/>
    <col min="11784" max="12032" width="9.140625" style="190"/>
    <col min="12033" max="12033" width="5.140625" style="190" customWidth="1"/>
    <col min="12034" max="12034" width="41.85546875" style="190" customWidth="1"/>
    <col min="12035" max="12035" width="9.85546875" style="190" customWidth="1"/>
    <col min="12036" max="12038" width="9.7109375" style="190" customWidth="1"/>
    <col min="12039" max="12039" width="12" style="190" customWidth="1"/>
    <col min="12040" max="12288" width="9.140625" style="190"/>
    <col min="12289" max="12289" width="5.140625" style="190" customWidth="1"/>
    <col min="12290" max="12290" width="41.85546875" style="190" customWidth="1"/>
    <col min="12291" max="12291" width="9.85546875" style="190" customWidth="1"/>
    <col min="12292" max="12294" width="9.7109375" style="190" customWidth="1"/>
    <col min="12295" max="12295" width="12" style="190" customWidth="1"/>
    <col min="12296" max="12544" width="9.140625" style="190"/>
    <col min="12545" max="12545" width="5.140625" style="190" customWidth="1"/>
    <col min="12546" max="12546" width="41.85546875" style="190" customWidth="1"/>
    <col min="12547" max="12547" width="9.85546875" style="190" customWidth="1"/>
    <col min="12548" max="12550" width="9.7109375" style="190" customWidth="1"/>
    <col min="12551" max="12551" width="12" style="190" customWidth="1"/>
    <col min="12552" max="12800" width="9.140625" style="190"/>
    <col min="12801" max="12801" width="5.140625" style="190" customWidth="1"/>
    <col min="12802" max="12802" width="41.85546875" style="190" customWidth="1"/>
    <col min="12803" max="12803" width="9.85546875" style="190" customWidth="1"/>
    <col min="12804" max="12806" width="9.7109375" style="190" customWidth="1"/>
    <col min="12807" max="12807" width="12" style="190" customWidth="1"/>
    <col min="12808" max="13056" width="9.140625" style="190"/>
    <col min="13057" max="13057" width="5.140625" style="190" customWidth="1"/>
    <col min="13058" max="13058" width="41.85546875" style="190" customWidth="1"/>
    <col min="13059" max="13059" width="9.85546875" style="190" customWidth="1"/>
    <col min="13060" max="13062" width="9.7109375" style="190" customWidth="1"/>
    <col min="13063" max="13063" width="12" style="190" customWidth="1"/>
    <col min="13064" max="13312" width="9.140625" style="190"/>
    <col min="13313" max="13313" width="5.140625" style="190" customWidth="1"/>
    <col min="13314" max="13314" width="41.85546875" style="190" customWidth="1"/>
    <col min="13315" max="13315" width="9.85546875" style="190" customWidth="1"/>
    <col min="13316" max="13318" width="9.7109375" style="190" customWidth="1"/>
    <col min="13319" max="13319" width="12" style="190" customWidth="1"/>
    <col min="13320" max="13568" width="9.140625" style="190"/>
    <col min="13569" max="13569" width="5.140625" style="190" customWidth="1"/>
    <col min="13570" max="13570" width="41.85546875" style="190" customWidth="1"/>
    <col min="13571" max="13571" width="9.85546875" style="190" customWidth="1"/>
    <col min="13572" max="13574" width="9.7109375" style="190" customWidth="1"/>
    <col min="13575" max="13575" width="12" style="190" customWidth="1"/>
    <col min="13576" max="13824" width="9.140625" style="190"/>
    <col min="13825" max="13825" width="5.140625" style="190" customWidth="1"/>
    <col min="13826" max="13826" width="41.85546875" style="190" customWidth="1"/>
    <col min="13827" max="13827" width="9.85546875" style="190" customWidth="1"/>
    <col min="13828" max="13830" width="9.7109375" style="190" customWidth="1"/>
    <col min="13831" max="13831" width="12" style="190" customWidth="1"/>
    <col min="13832" max="14080" width="9.140625" style="190"/>
    <col min="14081" max="14081" width="5.140625" style="190" customWidth="1"/>
    <col min="14082" max="14082" width="41.85546875" style="190" customWidth="1"/>
    <col min="14083" max="14083" width="9.85546875" style="190" customWidth="1"/>
    <col min="14084" max="14086" width="9.7109375" style="190" customWidth="1"/>
    <col min="14087" max="14087" width="12" style="190" customWidth="1"/>
    <col min="14088" max="14336" width="9.140625" style="190"/>
    <col min="14337" max="14337" width="5.140625" style="190" customWidth="1"/>
    <col min="14338" max="14338" width="41.85546875" style="190" customWidth="1"/>
    <col min="14339" max="14339" width="9.85546875" style="190" customWidth="1"/>
    <col min="14340" max="14342" width="9.7109375" style="190" customWidth="1"/>
    <col min="14343" max="14343" width="12" style="190" customWidth="1"/>
    <col min="14344" max="14592" width="9.140625" style="190"/>
    <col min="14593" max="14593" width="5.140625" style="190" customWidth="1"/>
    <col min="14594" max="14594" width="41.85546875" style="190" customWidth="1"/>
    <col min="14595" max="14595" width="9.85546875" style="190" customWidth="1"/>
    <col min="14596" max="14598" width="9.7109375" style="190" customWidth="1"/>
    <col min="14599" max="14599" width="12" style="190" customWidth="1"/>
    <col min="14600" max="14848" width="9.140625" style="190"/>
    <col min="14849" max="14849" width="5.140625" style="190" customWidth="1"/>
    <col min="14850" max="14850" width="41.85546875" style="190" customWidth="1"/>
    <col min="14851" max="14851" width="9.85546875" style="190" customWidth="1"/>
    <col min="14852" max="14854" width="9.7109375" style="190" customWidth="1"/>
    <col min="14855" max="14855" width="12" style="190" customWidth="1"/>
    <col min="14856" max="15104" width="9.140625" style="190"/>
    <col min="15105" max="15105" width="5.140625" style="190" customWidth="1"/>
    <col min="15106" max="15106" width="41.85546875" style="190" customWidth="1"/>
    <col min="15107" max="15107" width="9.85546875" style="190" customWidth="1"/>
    <col min="15108" max="15110" width="9.7109375" style="190" customWidth="1"/>
    <col min="15111" max="15111" width="12" style="190" customWidth="1"/>
    <col min="15112" max="15360" width="9.140625" style="190"/>
    <col min="15361" max="15361" width="5.140625" style="190" customWidth="1"/>
    <col min="15362" max="15362" width="41.85546875" style="190" customWidth="1"/>
    <col min="15363" max="15363" width="9.85546875" style="190" customWidth="1"/>
    <col min="15364" max="15366" width="9.7109375" style="190" customWidth="1"/>
    <col min="15367" max="15367" width="12" style="190" customWidth="1"/>
    <col min="15368" max="15616" width="9.140625" style="190"/>
    <col min="15617" max="15617" width="5.140625" style="190" customWidth="1"/>
    <col min="15618" max="15618" width="41.85546875" style="190" customWidth="1"/>
    <col min="15619" max="15619" width="9.85546875" style="190" customWidth="1"/>
    <col min="15620" max="15622" width="9.7109375" style="190" customWidth="1"/>
    <col min="15623" max="15623" width="12" style="190" customWidth="1"/>
    <col min="15624" max="15872" width="9.140625" style="190"/>
    <col min="15873" max="15873" width="5.140625" style="190" customWidth="1"/>
    <col min="15874" max="15874" width="41.85546875" style="190" customWidth="1"/>
    <col min="15875" max="15875" width="9.85546875" style="190" customWidth="1"/>
    <col min="15876" max="15878" width="9.7109375" style="190" customWidth="1"/>
    <col min="15879" max="15879" width="12" style="190" customWidth="1"/>
    <col min="15880" max="16128" width="9.140625" style="190"/>
    <col min="16129" max="16129" width="5.140625" style="190" customWidth="1"/>
    <col min="16130" max="16130" width="41.85546875" style="190" customWidth="1"/>
    <col min="16131" max="16131" width="9.85546875" style="190" customWidth="1"/>
    <col min="16132" max="16134" width="9.7109375" style="190" customWidth="1"/>
    <col min="16135" max="16135" width="12" style="190" customWidth="1"/>
    <col min="16136" max="16384" width="9.140625" style="190"/>
  </cols>
  <sheetData>
    <row r="1" spans="1:10" s="179" customFormat="1" ht="30" customHeight="1">
      <c r="A1" s="846" t="s">
        <v>442</v>
      </c>
      <c r="B1" s="849" t="s">
        <v>443</v>
      </c>
      <c r="C1" s="849" t="s">
        <v>444</v>
      </c>
      <c r="D1" s="852"/>
      <c r="E1" s="852"/>
      <c r="F1" s="852"/>
      <c r="G1" s="853" t="s">
        <v>1251</v>
      </c>
    </row>
    <row r="2" spans="1:10" s="181" customFormat="1" ht="30" customHeight="1">
      <c r="A2" s="847"/>
      <c r="B2" s="850"/>
      <c r="C2" s="851"/>
      <c r="D2" s="180">
        <v>2019</v>
      </c>
      <c r="E2" s="180">
        <v>2020</v>
      </c>
      <c r="F2" s="180" t="s">
        <v>1250</v>
      </c>
      <c r="G2" s="854"/>
    </row>
    <row r="3" spans="1:10" s="181" customFormat="1" ht="15.75" customHeight="1">
      <c r="A3" s="848"/>
      <c r="B3" s="182" t="s">
        <v>10</v>
      </c>
      <c r="C3" s="182" t="s">
        <v>11</v>
      </c>
      <c r="D3" s="183" t="s">
        <v>12</v>
      </c>
      <c r="E3" s="183" t="s">
        <v>237</v>
      </c>
      <c r="F3" s="183" t="s">
        <v>238</v>
      </c>
      <c r="G3" s="184" t="s">
        <v>290</v>
      </c>
    </row>
    <row r="4" spans="1:10" s="185" customFormat="1" ht="23.25" customHeight="1">
      <c r="A4" s="841" t="s">
        <v>445</v>
      </c>
      <c r="B4" s="842"/>
      <c r="C4" s="842"/>
      <c r="D4" s="842"/>
      <c r="E4" s="842"/>
      <c r="F4" s="842"/>
      <c r="G4" s="843"/>
    </row>
    <row r="5" spans="1:10" s="189" customFormat="1" ht="30" hidden="1" customHeight="1">
      <c r="A5" s="268" t="s">
        <v>2</v>
      </c>
      <c r="B5" s="186"/>
      <c r="C5" s="269"/>
      <c r="D5" s="187"/>
      <c r="E5" s="187"/>
      <c r="F5" s="187"/>
      <c r="G5" s="188">
        <f>SUM(D5:F5)</f>
        <v>0</v>
      </c>
    </row>
    <row r="6" spans="1:10" s="189" customFormat="1" ht="30" hidden="1" customHeight="1">
      <c r="A6" s="268" t="s">
        <v>4</v>
      </c>
      <c r="B6" s="186"/>
      <c r="C6" s="269"/>
      <c r="D6" s="187"/>
      <c r="E6" s="187"/>
      <c r="F6" s="187"/>
      <c r="G6" s="188">
        <f>SUM(D6:F6)</f>
        <v>0</v>
      </c>
    </row>
    <row r="7" spans="1:10" s="189" customFormat="1" ht="15.75" hidden="1" customHeight="1">
      <c r="A7" s="268" t="s">
        <v>50</v>
      </c>
      <c r="B7" s="186"/>
      <c r="C7" s="269"/>
      <c r="D7" s="187"/>
      <c r="E7" s="187"/>
      <c r="F7" s="187"/>
      <c r="G7" s="188">
        <f>SUM(D7:F7)</f>
        <v>0</v>
      </c>
    </row>
    <row r="8" spans="1:10" s="189" customFormat="1" hidden="1">
      <c r="A8" s="268" t="s">
        <v>13</v>
      </c>
      <c r="B8" s="186"/>
      <c r="C8" s="269"/>
      <c r="D8" s="187"/>
      <c r="E8" s="187"/>
      <c r="F8" s="187"/>
      <c r="G8" s="188">
        <f>SUM(D8:F8)</f>
        <v>0</v>
      </c>
    </row>
    <row r="9" spans="1:10" ht="23.25" customHeight="1">
      <c r="A9" s="841" t="s">
        <v>446</v>
      </c>
      <c r="B9" s="842"/>
      <c r="C9" s="842"/>
      <c r="D9" s="842"/>
      <c r="E9" s="842"/>
      <c r="F9" s="842"/>
      <c r="G9" s="843"/>
    </row>
    <row r="10" spans="1:10" s="189" customFormat="1" ht="30" customHeight="1">
      <c r="A10" s="268" t="s">
        <v>2</v>
      </c>
      <c r="B10" s="186" t="s">
        <v>1259</v>
      </c>
      <c r="C10" s="187">
        <v>15352</v>
      </c>
      <c r="D10" s="187">
        <v>15393</v>
      </c>
      <c r="E10" s="187"/>
      <c r="F10" s="187"/>
      <c r="G10" s="188">
        <f>SUM(D10:F10)</f>
        <v>15393</v>
      </c>
    </row>
    <row r="11" spans="1:10" s="189" customFormat="1" ht="45.75" hidden="1" customHeight="1">
      <c r="A11" s="268" t="s">
        <v>4</v>
      </c>
      <c r="B11" s="186" t="s">
        <v>1260</v>
      </c>
      <c r="C11" s="187">
        <v>4863</v>
      </c>
      <c r="D11" s="191">
        <v>85000</v>
      </c>
      <c r="E11" s="191"/>
      <c r="F11" s="191"/>
      <c r="G11" s="188">
        <f>SUM(D11:F11)</f>
        <v>85000</v>
      </c>
    </row>
    <row r="12" spans="1:10" s="189" customFormat="1" ht="45.75" hidden="1" customHeight="1">
      <c r="A12" s="268" t="s">
        <v>52</v>
      </c>
      <c r="B12" s="192"/>
      <c r="C12" s="269"/>
      <c r="D12" s="191"/>
      <c r="E12" s="191"/>
      <c r="F12" s="191"/>
      <c r="G12" s="188">
        <f>SUM(D12:F12)</f>
        <v>0</v>
      </c>
    </row>
    <row r="13" spans="1:10" s="195" customFormat="1" ht="25.5" customHeight="1" thickBot="1">
      <c r="A13" s="844" t="s">
        <v>447</v>
      </c>
      <c r="B13" s="845"/>
      <c r="C13" s="845"/>
      <c r="D13" s="193">
        <f>SUM(D5:D8,D10:D12)</f>
        <v>100393</v>
      </c>
      <c r="E13" s="193">
        <f>SUM(E5:E8,E10:E12)</f>
        <v>0</v>
      </c>
      <c r="F13" s="193">
        <f>SUM(F5:F8,F10:F12)</f>
        <v>0</v>
      </c>
      <c r="G13" s="194">
        <f>SUM(D13:F13)</f>
        <v>100393</v>
      </c>
    </row>
    <row r="14" spans="1:10" s="189" customFormat="1">
      <c r="A14" s="196"/>
      <c r="B14" s="197"/>
      <c r="C14" s="197"/>
      <c r="D14" s="198"/>
      <c r="E14" s="198"/>
      <c r="F14" s="198"/>
      <c r="G14" s="198"/>
    </row>
    <row r="15" spans="1:10" s="189" customFormat="1">
      <c r="A15" s="199"/>
      <c r="B15" s="200"/>
      <c r="C15" s="200"/>
      <c r="D15" s="201"/>
      <c r="E15" s="201"/>
      <c r="F15" s="201"/>
      <c r="G15" s="201"/>
      <c r="H15" s="200"/>
      <c r="I15" s="200"/>
      <c r="J15" s="200"/>
    </row>
    <row r="16" spans="1:10">
      <c r="A16" s="202"/>
      <c r="B16" s="203"/>
      <c r="C16" s="203"/>
      <c r="D16" s="204"/>
      <c r="E16" s="204"/>
      <c r="F16" s="204"/>
      <c r="G16" s="201"/>
      <c r="H16" s="203"/>
      <c r="I16" s="203"/>
      <c r="J16" s="203"/>
    </row>
    <row r="17" spans="1:10">
      <c r="A17" s="202"/>
      <c r="B17" s="203"/>
      <c r="C17" s="203"/>
      <c r="D17" s="204"/>
      <c r="E17" s="204"/>
      <c r="F17" s="204"/>
      <c r="G17" s="201"/>
      <c r="H17" s="203"/>
      <c r="I17" s="203"/>
      <c r="J17" s="203"/>
    </row>
    <row r="18" spans="1:10">
      <c r="A18" s="202"/>
      <c r="B18" s="203"/>
      <c r="C18" s="205"/>
      <c r="D18" s="204"/>
      <c r="E18" s="204"/>
      <c r="F18" s="204"/>
      <c r="G18" s="201"/>
      <c r="H18" s="203"/>
      <c r="I18" s="203"/>
      <c r="J18" s="203"/>
    </row>
    <row r="19" spans="1:10">
      <c r="A19" s="203"/>
      <c r="B19" s="203"/>
      <c r="C19" s="203"/>
      <c r="D19" s="204"/>
      <c r="E19" s="204"/>
      <c r="F19" s="204"/>
      <c r="G19" s="201"/>
      <c r="H19" s="203"/>
      <c r="I19" s="203"/>
      <c r="J19" s="203"/>
    </row>
    <row r="20" spans="1:10">
      <c r="A20" s="203"/>
      <c r="B20" s="206"/>
      <c r="C20" s="203"/>
      <c r="D20" s="204"/>
      <c r="E20" s="204"/>
      <c r="F20" s="204"/>
      <c r="G20" s="201"/>
      <c r="H20" s="203"/>
      <c r="I20" s="203"/>
      <c r="J20" s="203"/>
    </row>
    <row r="21" spans="1:10">
      <c r="A21" s="203"/>
      <c r="B21" s="203"/>
      <c r="C21" s="203"/>
      <c r="D21" s="204"/>
      <c r="E21" s="204"/>
      <c r="F21" s="204"/>
      <c r="G21" s="207"/>
      <c r="H21" s="203"/>
      <c r="I21" s="203"/>
      <c r="J21" s="203"/>
    </row>
    <row r="22" spans="1:10">
      <c r="A22" s="203"/>
      <c r="B22" s="203"/>
      <c r="C22" s="203"/>
      <c r="D22" s="204"/>
      <c r="E22" s="204"/>
      <c r="F22" s="204"/>
      <c r="G22" s="207"/>
      <c r="H22" s="203"/>
      <c r="I22" s="203"/>
      <c r="J22" s="203"/>
    </row>
    <row r="23" spans="1:10">
      <c r="A23" s="203"/>
      <c r="B23" s="203"/>
      <c r="C23" s="203"/>
      <c r="D23" s="204"/>
      <c r="E23" s="204"/>
      <c r="F23" s="204"/>
      <c r="G23" s="207"/>
      <c r="H23" s="203"/>
      <c r="I23" s="203"/>
      <c r="J23" s="203"/>
    </row>
    <row r="24" spans="1:10">
      <c r="A24" s="203" t="s">
        <v>448</v>
      </c>
      <c r="B24" s="203"/>
      <c r="C24" s="203"/>
      <c r="D24" s="208"/>
      <c r="E24" s="208"/>
      <c r="F24" s="208"/>
      <c r="G24" s="203"/>
      <c r="H24" s="203"/>
      <c r="I24" s="203"/>
      <c r="J24" s="203"/>
    </row>
  </sheetData>
  <mergeCells count="8">
    <mergeCell ref="A9:G9"/>
    <mergeCell ref="A13:C13"/>
    <mergeCell ref="A1:A3"/>
    <mergeCell ref="B1:B2"/>
    <mergeCell ref="C1:C2"/>
    <mergeCell ref="D1:F1"/>
    <mergeCell ref="G1:G2"/>
    <mergeCell ref="A4:G4"/>
  </mergeCells>
  <printOptions horizontalCentered="1"/>
  <pageMargins left="0.7" right="0.7" top="0.75" bottom="0.75" header="0.3" footer="0.3"/>
  <pageSetup paperSize="9" scale="85" orientation="portrait" r:id="rId1"/>
  <headerFooter alignWithMargins="0">
    <oddHeader>&amp;C&amp;"Times New Roman,Félkövér"
Halimba Község Önkormányzata több éves kihatással járó döntéseiből származó kötelezettségei célonként és évek szerinti bontásban&amp;R&amp;"Times New Roman,Félkövér"14. melléklet a 9/2018.(XII.5.) önkormányzati rendelethez</oddHeader>
    <oddFooter>&amp;R&amp;"Times New Roman,Normál"&amp;F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view="pageBreakPreview" zoomScale="60" zoomScaleNormal="100" workbookViewId="0">
      <selection activeCell="G1" sqref="G1"/>
    </sheetView>
  </sheetViews>
  <sheetFormatPr defaultRowHeight="15"/>
  <cols>
    <col min="1" max="1" width="7.140625" style="210" customWidth="1"/>
    <col min="2" max="2" width="40.7109375" style="210" customWidth="1"/>
    <col min="3" max="3" width="11.140625" style="211" customWidth="1"/>
    <col min="4" max="6" width="11.42578125" style="210" customWidth="1"/>
    <col min="7" max="256" width="9.140625" style="210"/>
    <col min="257" max="257" width="7.140625" style="210" customWidth="1"/>
    <col min="258" max="258" width="40.7109375" style="210" customWidth="1"/>
    <col min="259" max="259" width="11.140625" style="210" customWidth="1"/>
    <col min="260" max="262" width="11.42578125" style="210" customWidth="1"/>
    <col min="263" max="512" width="9.140625" style="210"/>
    <col min="513" max="513" width="7.140625" style="210" customWidth="1"/>
    <col min="514" max="514" width="40.7109375" style="210" customWidth="1"/>
    <col min="515" max="515" width="11.140625" style="210" customWidth="1"/>
    <col min="516" max="518" width="11.42578125" style="210" customWidth="1"/>
    <col min="519" max="768" width="9.140625" style="210"/>
    <col min="769" max="769" width="7.140625" style="210" customWidth="1"/>
    <col min="770" max="770" width="40.7109375" style="210" customWidth="1"/>
    <col min="771" max="771" width="11.140625" style="210" customWidth="1"/>
    <col min="772" max="774" width="11.42578125" style="210" customWidth="1"/>
    <col min="775" max="1024" width="9.140625" style="210"/>
    <col min="1025" max="1025" width="7.140625" style="210" customWidth="1"/>
    <col min="1026" max="1026" width="40.7109375" style="210" customWidth="1"/>
    <col min="1027" max="1027" width="11.140625" style="210" customWidth="1"/>
    <col min="1028" max="1030" width="11.42578125" style="210" customWidth="1"/>
    <col min="1031" max="1280" width="9.140625" style="210"/>
    <col min="1281" max="1281" width="7.140625" style="210" customWidth="1"/>
    <col min="1282" max="1282" width="40.7109375" style="210" customWidth="1"/>
    <col min="1283" max="1283" width="11.140625" style="210" customWidth="1"/>
    <col min="1284" max="1286" width="11.42578125" style="210" customWidth="1"/>
    <col min="1287" max="1536" width="9.140625" style="210"/>
    <col min="1537" max="1537" width="7.140625" style="210" customWidth="1"/>
    <col min="1538" max="1538" width="40.7109375" style="210" customWidth="1"/>
    <col min="1539" max="1539" width="11.140625" style="210" customWidth="1"/>
    <col min="1540" max="1542" width="11.42578125" style="210" customWidth="1"/>
    <col min="1543" max="1792" width="9.140625" style="210"/>
    <col min="1793" max="1793" width="7.140625" style="210" customWidth="1"/>
    <col min="1794" max="1794" width="40.7109375" style="210" customWidth="1"/>
    <col min="1795" max="1795" width="11.140625" style="210" customWidth="1"/>
    <col min="1796" max="1798" width="11.42578125" style="210" customWidth="1"/>
    <col min="1799" max="2048" width="9.140625" style="210"/>
    <col min="2049" max="2049" width="7.140625" style="210" customWidth="1"/>
    <col min="2050" max="2050" width="40.7109375" style="210" customWidth="1"/>
    <col min="2051" max="2051" width="11.140625" style="210" customWidth="1"/>
    <col min="2052" max="2054" width="11.42578125" style="210" customWidth="1"/>
    <col min="2055" max="2304" width="9.140625" style="210"/>
    <col min="2305" max="2305" width="7.140625" style="210" customWidth="1"/>
    <col min="2306" max="2306" width="40.7109375" style="210" customWidth="1"/>
    <col min="2307" max="2307" width="11.140625" style="210" customWidth="1"/>
    <col min="2308" max="2310" width="11.42578125" style="210" customWidth="1"/>
    <col min="2311" max="2560" width="9.140625" style="210"/>
    <col min="2561" max="2561" width="7.140625" style="210" customWidth="1"/>
    <col min="2562" max="2562" width="40.7109375" style="210" customWidth="1"/>
    <col min="2563" max="2563" width="11.140625" style="210" customWidth="1"/>
    <col min="2564" max="2566" width="11.42578125" style="210" customWidth="1"/>
    <col min="2567" max="2816" width="9.140625" style="210"/>
    <col min="2817" max="2817" width="7.140625" style="210" customWidth="1"/>
    <col min="2818" max="2818" width="40.7109375" style="210" customWidth="1"/>
    <col min="2819" max="2819" width="11.140625" style="210" customWidth="1"/>
    <col min="2820" max="2822" width="11.42578125" style="210" customWidth="1"/>
    <col min="2823" max="3072" width="9.140625" style="210"/>
    <col min="3073" max="3073" width="7.140625" style="210" customWidth="1"/>
    <col min="3074" max="3074" width="40.7109375" style="210" customWidth="1"/>
    <col min="3075" max="3075" width="11.140625" style="210" customWidth="1"/>
    <col min="3076" max="3078" width="11.42578125" style="210" customWidth="1"/>
    <col min="3079" max="3328" width="9.140625" style="210"/>
    <col min="3329" max="3329" width="7.140625" style="210" customWidth="1"/>
    <col min="3330" max="3330" width="40.7109375" style="210" customWidth="1"/>
    <col min="3331" max="3331" width="11.140625" style="210" customWidth="1"/>
    <col min="3332" max="3334" width="11.42578125" style="210" customWidth="1"/>
    <col min="3335" max="3584" width="9.140625" style="210"/>
    <col min="3585" max="3585" width="7.140625" style="210" customWidth="1"/>
    <col min="3586" max="3586" width="40.7109375" style="210" customWidth="1"/>
    <col min="3587" max="3587" width="11.140625" style="210" customWidth="1"/>
    <col min="3588" max="3590" width="11.42578125" style="210" customWidth="1"/>
    <col min="3591" max="3840" width="9.140625" style="210"/>
    <col min="3841" max="3841" width="7.140625" style="210" customWidth="1"/>
    <col min="3842" max="3842" width="40.7109375" style="210" customWidth="1"/>
    <col min="3843" max="3843" width="11.140625" style="210" customWidth="1"/>
    <col min="3844" max="3846" width="11.42578125" style="210" customWidth="1"/>
    <col min="3847" max="4096" width="9.140625" style="210"/>
    <col min="4097" max="4097" width="7.140625" style="210" customWidth="1"/>
    <col min="4098" max="4098" width="40.7109375" style="210" customWidth="1"/>
    <col min="4099" max="4099" width="11.140625" style="210" customWidth="1"/>
    <col min="4100" max="4102" width="11.42578125" style="210" customWidth="1"/>
    <col min="4103" max="4352" width="9.140625" style="210"/>
    <col min="4353" max="4353" width="7.140625" style="210" customWidth="1"/>
    <col min="4354" max="4354" width="40.7109375" style="210" customWidth="1"/>
    <col min="4355" max="4355" width="11.140625" style="210" customWidth="1"/>
    <col min="4356" max="4358" width="11.42578125" style="210" customWidth="1"/>
    <col min="4359" max="4608" width="9.140625" style="210"/>
    <col min="4609" max="4609" width="7.140625" style="210" customWidth="1"/>
    <col min="4610" max="4610" width="40.7109375" style="210" customWidth="1"/>
    <col min="4611" max="4611" width="11.140625" style="210" customWidth="1"/>
    <col min="4612" max="4614" width="11.42578125" style="210" customWidth="1"/>
    <col min="4615" max="4864" width="9.140625" style="210"/>
    <col min="4865" max="4865" width="7.140625" style="210" customWidth="1"/>
    <col min="4866" max="4866" width="40.7109375" style="210" customWidth="1"/>
    <col min="4867" max="4867" width="11.140625" style="210" customWidth="1"/>
    <col min="4868" max="4870" width="11.42578125" style="210" customWidth="1"/>
    <col min="4871" max="5120" width="9.140625" style="210"/>
    <col min="5121" max="5121" width="7.140625" style="210" customWidth="1"/>
    <col min="5122" max="5122" width="40.7109375" style="210" customWidth="1"/>
    <col min="5123" max="5123" width="11.140625" style="210" customWidth="1"/>
    <col min="5124" max="5126" width="11.42578125" style="210" customWidth="1"/>
    <col min="5127" max="5376" width="9.140625" style="210"/>
    <col min="5377" max="5377" width="7.140625" style="210" customWidth="1"/>
    <col min="5378" max="5378" width="40.7109375" style="210" customWidth="1"/>
    <col min="5379" max="5379" width="11.140625" style="210" customWidth="1"/>
    <col min="5380" max="5382" width="11.42578125" style="210" customWidth="1"/>
    <col min="5383" max="5632" width="9.140625" style="210"/>
    <col min="5633" max="5633" width="7.140625" style="210" customWidth="1"/>
    <col min="5634" max="5634" width="40.7109375" style="210" customWidth="1"/>
    <col min="5635" max="5635" width="11.140625" style="210" customWidth="1"/>
    <col min="5636" max="5638" width="11.42578125" style="210" customWidth="1"/>
    <col min="5639" max="5888" width="9.140625" style="210"/>
    <col min="5889" max="5889" width="7.140625" style="210" customWidth="1"/>
    <col min="5890" max="5890" width="40.7109375" style="210" customWidth="1"/>
    <col min="5891" max="5891" width="11.140625" style="210" customWidth="1"/>
    <col min="5892" max="5894" width="11.42578125" style="210" customWidth="1"/>
    <col min="5895" max="6144" width="9.140625" style="210"/>
    <col min="6145" max="6145" width="7.140625" style="210" customWidth="1"/>
    <col min="6146" max="6146" width="40.7109375" style="210" customWidth="1"/>
    <col min="6147" max="6147" width="11.140625" style="210" customWidth="1"/>
    <col min="6148" max="6150" width="11.42578125" style="210" customWidth="1"/>
    <col min="6151" max="6400" width="9.140625" style="210"/>
    <col min="6401" max="6401" width="7.140625" style="210" customWidth="1"/>
    <col min="6402" max="6402" width="40.7109375" style="210" customWidth="1"/>
    <col min="6403" max="6403" width="11.140625" style="210" customWidth="1"/>
    <col min="6404" max="6406" width="11.42578125" style="210" customWidth="1"/>
    <col min="6407" max="6656" width="9.140625" style="210"/>
    <col min="6657" max="6657" width="7.140625" style="210" customWidth="1"/>
    <col min="6658" max="6658" width="40.7109375" style="210" customWidth="1"/>
    <col min="6659" max="6659" width="11.140625" style="210" customWidth="1"/>
    <col min="6660" max="6662" width="11.42578125" style="210" customWidth="1"/>
    <col min="6663" max="6912" width="9.140625" style="210"/>
    <col min="6913" max="6913" width="7.140625" style="210" customWidth="1"/>
    <col min="6914" max="6914" width="40.7109375" style="210" customWidth="1"/>
    <col min="6915" max="6915" width="11.140625" style="210" customWidth="1"/>
    <col min="6916" max="6918" width="11.42578125" style="210" customWidth="1"/>
    <col min="6919" max="7168" width="9.140625" style="210"/>
    <col min="7169" max="7169" width="7.140625" style="210" customWidth="1"/>
    <col min="7170" max="7170" width="40.7109375" style="210" customWidth="1"/>
    <col min="7171" max="7171" width="11.140625" style="210" customWidth="1"/>
    <col min="7172" max="7174" width="11.42578125" style="210" customWidth="1"/>
    <col min="7175" max="7424" width="9.140625" style="210"/>
    <col min="7425" max="7425" width="7.140625" style="210" customWidth="1"/>
    <col min="7426" max="7426" width="40.7109375" style="210" customWidth="1"/>
    <col min="7427" max="7427" width="11.140625" style="210" customWidth="1"/>
    <col min="7428" max="7430" width="11.42578125" style="210" customWidth="1"/>
    <col min="7431" max="7680" width="9.140625" style="210"/>
    <col min="7681" max="7681" width="7.140625" style="210" customWidth="1"/>
    <col min="7682" max="7682" width="40.7109375" style="210" customWidth="1"/>
    <col min="7683" max="7683" width="11.140625" style="210" customWidth="1"/>
    <col min="7684" max="7686" width="11.42578125" style="210" customWidth="1"/>
    <col min="7687" max="7936" width="9.140625" style="210"/>
    <col min="7937" max="7937" width="7.140625" style="210" customWidth="1"/>
    <col min="7938" max="7938" width="40.7109375" style="210" customWidth="1"/>
    <col min="7939" max="7939" width="11.140625" style="210" customWidth="1"/>
    <col min="7940" max="7942" width="11.42578125" style="210" customWidth="1"/>
    <col min="7943" max="8192" width="9.140625" style="210"/>
    <col min="8193" max="8193" width="7.140625" style="210" customWidth="1"/>
    <col min="8194" max="8194" width="40.7109375" style="210" customWidth="1"/>
    <col min="8195" max="8195" width="11.140625" style="210" customWidth="1"/>
    <col min="8196" max="8198" width="11.42578125" style="210" customWidth="1"/>
    <col min="8199" max="8448" width="9.140625" style="210"/>
    <col min="8449" max="8449" width="7.140625" style="210" customWidth="1"/>
    <col min="8450" max="8450" width="40.7109375" style="210" customWidth="1"/>
    <col min="8451" max="8451" width="11.140625" style="210" customWidth="1"/>
    <col min="8452" max="8454" width="11.42578125" style="210" customWidth="1"/>
    <col min="8455" max="8704" width="9.140625" style="210"/>
    <col min="8705" max="8705" width="7.140625" style="210" customWidth="1"/>
    <col min="8706" max="8706" width="40.7109375" style="210" customWidth="1"/>
    <col min="8707" max="8707" width="11.140625" style="210" customWidth="1"/>
    <col min="8708" max="8710" width="11.42578125" style="210" customWidth="1"/>
    <col min="8711" max="8960" width="9.140625" style="210"/>
    <col min="8961" max="8961" width="7.140625" style="210" customWidth="1"/>
    <col min="8962" max="8962" width="40.7109375" style="210" customWidth="1"/>
    <col min="8963" max="8963" width="11.140625" style="210" customWidth="1"/>
    <col min="8964" max="8966" width="11.42578125" style="210" customWidth="1"/>
    <col min="8967" max="9216" width="9.140625" style="210"/>
    <col min="9217" max="9217" width="7.140625" style="210" customWidth="1"/>
    <col min="9218" max="9218" width="40.7109375" style="210" customWidth="1"/>
    <col min="9219" max="9219" width="11.140625" style="210" customWidth="1"/>
    <col min="9220" max="9222" width="11.42578125" style="210" customWidth="1"/>
    <col min="9223" max="9472" width="9.140625" style="210"/>
    <col min="9473" max="9473" width="7.140625" style="210" customWidth="1"/>
    <col min="9474" max="9474" width="40.7109375" style="210" customWidth="1"/>
    <col min="9475" max="9475" width="11.140625" style="210" customWidth="1"/>
    <col min="9476" max="9478" width="11.42578125" style="210" customWidth="1"/>
    <col min="9479" max="9728" width="9.140625" style="210"/>
    <col min="9729" max="9729" width="7.140625" style="210" customWidth="1"/>
    <col min="9730" max="9730" width="40.7109375" style="210" customWidth="1"/>
    <col min="9731" max="9731" width="11.140625" style="210" customWidth="1"/>
    <col min="9732" max="9734" width="11.42578125" style="210" customWidth="1"/>
    <col min="9735" max="9984" width="9.140625" style="210"/>
    <col min="9985" max="9985" width="7.140625" style="210" customWidth="1"/>
    <col min="9986" max="9986" width="40.7109375" style="210" customWidth="1"/>
    <col min="9987" max="9987" width="11.140625" style="210" customWidth="1"/>
    <col min="9988" max="9990" width="11.42578125" style="210" customWidth="1"/>
    <col min="9991" max="10240" width="9.140625" style="210"/>
    <col min="10241" max="10241" width="7.140625" style="210" customWidth="1"/>
    <col min="10242" max="10242" width="40.7109375" style="210" customWidth="1"/>
    <col min="10243" max="10243" width="11.140625" style="210" customWidth="1"/>
    <col min="10244" max="10246" width="11.42578125" style="210" customWidth="1"/>
    <col min="10247" max="10496" width="9.140625" style="210"/>
    <col min="10497" max="10497" width="7.140625" style="210" customWidth="1"/>
    <col min="10498" max="10498" width="40.7109375" style="210" customWidth="1"/>
    <col min="10499" max="10499" width="11.140625" style="210" customWidth="1"/>
    <col min="10500" max="10502" width="11.42578125" style="210" customWidth="1"/>
    <col min="10503" max="10752" width="9.140625" style="210"/>
    <col min="10753" max="10753" width="7.140625" style="210" customWidth="1"/>
    <col min="10754" max="10754" width="40.7109375" style="210" customWidth="1"/>
    <col min="10755" max="10755" width="11.140625" style="210" customWidth="1"/>
    <col min="10756" max="10758" width="11.42578125" style="210" customWidth="1"/>
    <col min="10759" max="11008" width="9.140625" style="210"/>
    <col min="11009" max="11009" width="7.140625" style="210" customWidth="1"/>
    <col min="11010" max="11010" width="40.7109375" style="210" customWidth="1"/>
    <col min="11011" max="11011" width="11.140625" style="210" customWidth="1"/>
    <col min="11012" max="11014" width="11.42578125" style="210" customWidth="1"/>
    <col min="11015" max="11264" width="9.140625" style="210"/>
    <col min="11265" max="11265" width="7.140625" style="210" customWidth="1"/>
    <col min="11266" max="11266" width="40.7109375" style="210" customWidth="1"/>
    <col min="11267" max="11267" width="11.140625" style="210" customWidth="1"/>
    <col min="11268" max="11270" width="11.42578125" style="210" customWidth="1"/>
    <col min="11271" max="11520" width="9.140625" style="210"/>
    <col min="11521" max="11521" width="7.140625" style="210" customWidth="1"/>
    <col min="11522" max="11522" width="40.7109375" style="210" customWidth="1"/>
    <col min="11523" max="11523" width="11.140625" style="210" customWidth="1"/>
    <col min="11524" max="11526" width="11.42578125" style="210" customWidth="1"/>
    <col min="11527" max="11776" width="9.140625" style="210"/>
    <col min="11777" max="11777" width="7.140625" style="210" customWidth="1"/>
    <col min="11778" max="11778" width="40.7109375" style="210" customWidth="1"/>
    <col min="11779" max="11779" width="11.140625" style="210" customWidth="1"/>
    <col min="11780" max="11782" width="11.42578125" style="210" customWidth="1"/>
    <col min="11783" max="12032" width="9.140625" style="210"/>
    <col min="12033" max="12033" width="7.140625" style="210" customWidth="1"/>
    <col min="12034" max="12034" width="40.7109375" style="210" customWidth="1"/>
    <col min="12035" max="12035" width="11.140625" style="210" customWidth="1"/>
    <col min="12036" max="12038" width="11.42578125" style="210" customWidth="1"/>
    <col min="12039" max="12288" width="9.140625" style="210"/>
    <col min="12289" max="12289" width="7.140625" style="210" customWidth="1"/>
    <col min="12290" max="12290" width="40.7109375" style="210" customWidth="1"/>
    <col min="12291" max="12291" width="11.140625" style="210" customWidth="1"/>
    <col min="12292" max="12294" width="11.42578125" style="210" customWidth="1"/>
    <col min="12295" max="12544" width="9.140625" style="210"/>
    <col min="12545" max="12545" width="7.140625" style="210" customWidth="1"/>
    <col min="12546" max="12546" width="40.7109375" style="210" customWidth="1"/>
    <col min="12547" max="12547" width="11.140625" style="210" customWidth="1"/>
    <col min="12548" max="12550" width="11.42578125" style="210" customWidth="1"/>
    <col min="12551" max="12800" width="9.140625" style="210"/>
    <col min="12801" max="12801" width="7.140625" style="210" customWidth="1"/>
    <col min="12802" max="12802" width="40.7109375" style="210" customWidth="1"/>
    <col min="12803" max="12803" width="11.140625" style="210" customWidth="1"/>
    <col min="12804" max="12806" width="11.42578125" style="210" customWidth="1"/>
    <col min="12807" max="13056" width="9.140625" style="210"/>
    <col min="13057" max="13057" width="7.140625" style="210" customWidth="1"/>
    <col min="13058" max="13058" width="40.7109375" style="210" customWidth="1"/>
    <col min="13059" max="13059" width="11.140625" style="210" customWidth="1"/>
    <col min="13060" max="13062" width="11.42578125" style="210" customWidth="1"/>
    <col min="13063" max="13312" width="9.140625" style="210"/>
    <col min="13313" max="13313" width="7.140625" style="210" customWidth="1"/>
    <col min="13314" max="13314" width="40.7109375" style="210" customWidth="1"/>
    <col min="13315" max="13315" width="11.140625" style="210" customWidth="1"/>
    <col min="13316" max="13318" width="11.42578125" style="210" customWidth="1"/>
    <col min="13319" max="13568" width="9.140625" style="210"/>
    <col min="13569" max="13569" width="7.140625" style="210" customWidth="1"/>
    <col min="13570" max="13570" width="40.7109375" style="210" customWidth="1"/>
    <col min="13571" max="13571" width="11.140625" style="210" customWidth="1"/>
    <col min="13572" max="13574" width="11.42578125" style="210" customWidth="1"/>
    <col min="13575" max="13824" width="9.140625" style="210"/>
    <col min="13825" max="13825" width="7.140625" style="210" customWidth="1"/>
    <col min="13826" max="13826" width="40.7109375" style="210" customWidth="1"/>
    <col min="13827" max="13827" width="11.140625" style="210" customWidth="1"/>
    <col min="13828" max="13830" width="11.42578125" style="210" customWidth="1"/>
    <col min="13831" max="14080" width="9.140625" style="210"/>
    <col min="14081" max="14081" width="7.140625" style="210" customWidth="1"/>
    <col min="14082" max="14082" width="40.7109375" style="210" customWidth="1"/>
    <col min="14083" max="14083" width="11.140625" style="210" customWidth="1"/>
    <col min="14084" max="14086" width="11.42578125" style="210" customWidth="1"/>
    <col min="14087" max="14336" width="9.140625" style="210"/>
    <col min="14337" max="14337" width="7.140625" style="210" customWidth="1"/>
    <col min="14338" max="14338" width="40.7109375" style="210" customWidth="1"/>
    <col min="14339" max="14339" width="11.140625" style="210" customWidth="1"/>
    <col min="14340" max="14342" width="11.42578125" style="210" customWidth="1"/>
    <col min="14343" max="14592" width="9.140625" style="210"/>
    <col min="14593" max="14593" width="7.140625" style="210" customWidth="1"/>
    <col min="14594" max="14594" width="40.7109375" style="210" customWidth="1"/>
    <col min="14595" max="14595" width="11.140625" style="210" customWidth="1"/>
    <col min="14596" max="14598" width="11.42578125" style="210" customWidth="1"/>
    <col min="14599" max="14848" width="9.140625" style="210"/>
    <col min="14849" max="14849" width="7.140625" style="210" customWidth="1"/>
    <col min="14850" max="14850" width="40.7109375" style="210" customWidth="1"/>
    <col min="14851" max="14851" width="11.140625" style="210" customWidth="1"/>
    <col min="14852" max="14854" width="11.42578125" style="210" customWidth="1"/>
    <col min="14855" max="15104" width="9.140625" style="210"/>
    <col min="15105" max="15105" width="7.140625" style="210" customWidth="1"/>
    <col min="15106" max="15106" width="40.7109375" style="210" customWidth="1"/>
    <col min="15107" max="15107" width="11.140625" style="210" customWidth="1"/>
    <col min="15108" max="15110" width="11.42578125" style="210" customWidth="1"/>
    <col min="15111" max="15360" width="9.140625" style="210"/>
    <col min="15361" max="15361" width="7.140625" style="210" customWidth="1"/>
    <col min="15362" max="15362" width="40.7109375" style="210" customWidth="1"/>
    <col min="15363" max="15363" width="11.140625" style="210" customWidth="1"/>
    <col min="15364" max="15366" width="11.42578125" style="210" customWidth="1"/>
    <col min="15367" max="15616" width="9.140625" style="210"/>
    <col min="15617" max="15617" width="7.140625" style="210" customWidth="1"/>
    <col min="15618" max="15618" width="40.7109375" style="210" customWidth="1"/>
    <col min="15619" max="15619" width="11.140625" style="210" customWidth="1"/>
    <col min="15620" max="15622" width="11.42578125" style="210" customWidth="1"/>
    <col min="15623" max="15872" width="9.140625" style="210"/>
    <col min="15873" max="15873" width="7.140625" style="210" customWidth="1"/>
    <col min="15874" max="15874" width="40.7109375" style="210" customWidth="1"/>
    <col min="15875" max="15875" width="11.140625" style="210" customWidth="1"/>
    <col min="15876" max="15878" width="11.42578125" style="210" customWidth="1"/>
    <col min="15879" max="16128" width="9.140625" style="210"/>
    <col min="16129" max="16129" width="7.140625" style="210" customWidth="1"/>
    <col min="16130" max="16130" width="40.7109375" style="210" customWidth="1"/>
    <col min="16131" max="16131" width="11.140625" style="210" customWidth="1"/>
    <col min="16132" max="16134" width="11.42578125" style="210" customWidth="1"/>
    <col min="16135" max="16384" width="9.140625" style="210"/>
  </cols>
  <sheetData>
    <row r="1" spans="1:6" ht="42.75" customHeight="1">
      <c r="A1" s="855" t="s">
        <v>8</v>
      </c>
      <c r="B1" s="857" t="s">
        <v>9</v>
      </c>
      <c r="C1" s="859" t="s">
        <v>449</v>
      </c>
      <c r="D1" s="861" t="s">
        <v>450</v>
      </c>
      <c r="E1" s="861"/>
      <c r="F1" s="862"/>
    </row>
    <row r="2" spans="1:6" ht="30" customHeight="1">
      <c r="A2" s="856"/>
      <c r="B2" s="858"/>
      <c r="C2" s="860"/>
      <c r="D2" s="645" t="s">
        <v>507</v>
      </c>
      <c r="E2" s="645" t="s">
        <v>515</v>
      </c>
      <c r="F2" s="646" t="s">
        <v>804</v>
      </c>
    </row>
    <row r="3" spans="1:6">
      <c r="A3" s="856"/>
      <c r="B3" s="647" t="s">
        <v>10</v>
      </c>
      <c r="C3" s="648" t="s">
        <v>11</v>
      </c>
      <c r="D3" s="648" t="s">
        <v>12</v>
      </c>
      <c r="E3" s="648" t="s">
        <v>237</v>
      </c>
      <c r="F3" s="649" t="s">
        <v>238</v>
      </c>
    </row>
    <row r="4" spans="1:6">
      <c r="A4" s="650" t="s">
        <v>2</v>
      </c>
      <c r="B4" s="651" t="s">
        <v>193</v>
      </c>
      <c r="C4" s="652">
        <v>36100</v>
      </c>
      <c r="D4" s="652">
        <v>36100</v>
      </c>
      <c r="E4" s="652">
        <v>36100</v>
      </c>
      <c r="F4" s="653">
        <v>36100</v>
      </c>
    </row>
    <row r="5" spans="1:6">
      <c r="A5" s="650" t="s">
        <v>4</v>
      </c>
      <c r="B5" s="651" t="s">
        <v>451</v>
      </c>
      <c r="C5" s="652"/>
      <c r="D5" s="654"/>
      <c r="E5" s="654"/>
      <c r="F5" s="655"/>
    </row>
    <row r="6" spans="1:6">
      <c r="A6" s="650" t="s">
        <v>50</v>
      </c>
      <c r="B6" s="651" t="s">
        <v>452</v>
      </c>
      <c r="C6" s="652">
        <v>100</v>
      </c>
      <c r="D6" s="652">
        <v>100</v>
      </c>
      <c r="E6" s="652">
        <v>100</v>
      </c>
      <c r="F6" s="653">
        <v>100</v>
      </c>
    </row>
    <row r="7" spans="1:6" ht="45">
      <c r="A7" s="650" t="s">
        <v>13</v>
      </c>
      <c r="B7" s="656" t="s">
        <v>453</v>
      </c>
      <c r="C7" s="652"/>
      <c r="D7" s="654"/>
      <c r="E7" s="654"/>
      <c r="F7" s="655"/>
    </row>
    <row r="8" spans="1:6">
      <c r="A8" s="650" t="s">
        <v>51</v>
      </c>
      <c r="B8" s="651" t="s">
        <v>454</v>
      </c>
      <c r="C8" s="652"/>
      <c r="D8" s="654"/>
      <c r="E8" s="654"/>
      <c r="F8" s="655"/>
    </row>
    <row r="9" spans="1:6">
      <c r="A9" s="650" t="s">
        <v>14</v>
      </c>
      <c r="B9" s="651" t="s">
        <v>455</v>
      </c>
      <c r="C9" s="652"/>
      <c r="D9" s="654"/>
      <c r="E9" s="654"/>
      <c r="F9" s="655"/>
    </row>
    <row r="10" spans="1:6">
      <c r="A10" s="650" t="s">
        <v>52</v>
      </c>
      <c r="B10" s="651" t="s">
        <v>456</v>
      </c>
      <c r="C10" s="652"/>
      <c r="D10" s="654"/>
      <c r="E10" s="654"/>
      <c r="F10" s="655"/>
    </row>
    <row r="11" spans="1:6">
      <c r="A11" s="657" t="s">
        <v>15</v>
      </c>
      <c r="B11" s="658" t="s">
        <v>457</v>
      </c>
      <c r="C11" s="659">
        <f>SUM(C4:C10)</f>
        <v>36200</v>
      </c>
      <c r="D11" s="660">
        <f>SUM(D4:D10)</f>
        <v>36200</v>
      </c>
      <c r="E11" s="660">
        <f>SUM(E4:E10)</f>
        <v>36200</v>
      </c>
      <c r="F11" s="661">
        <f>SUM(F4:F10)</f>
        <v>36200</v>
      </c>
    </row>
    <row r="12" spans="1:6">
      <c r="A12" s="657" t="s">
        <v>53</v>
      </c>
      <c r="B12" s="658" t="s">
        <v>458</v>
      </c>
      <c r="C12" s="659">
        <f>SUM(C11*50%)</f>
        <v>18100</v>
      </c>
      <c r="D12" s="660">
        <f>SUM(D11*50%)</f>
        <v>18100</v>
      </c>
      <c r="E12" s="660">
        <f>SUM(E11*50%)</f>
        <v>18100</v>
      </c>
      <c r="F12" s="661">
        <f>SUM(F11*50%)</f>
        <v>18100</v>
      </c>
    </row>
    <row r="13" spans="1:6" ht="28.5">
      <c r="A13" s="657" t="s">
        <v>16</v>
      </c>
      <c r="B13" s="662" t="s">
        <v>459</v>
      </c>
      <c r="C13" s="659"/>
      <c r="D13" s="660"/>
      <c r="E13" s="660"/>
      <c r="F13" s="661"/>
    </row>
    <row r="14" spans="1:6" ht="30">
      <c r="A14" s="650" t="s">
        <v>17</v>
      </c>
      <c r="B14" s="656" t="s">
        <v>460</v>
      </c>
      <c r="C14" s="652"/>
      <c r="D14" s="652"/>
      <c r="E14" s="652"/>
      <c r="F14" s="653"/>
    </row>
    <row r="15" spans="1:6">
      <c r="A15" s="650" t="s">
        <v>19</v>
      </c>
      <c r="B15" s="651" t="s">
        <v>461</v>
      </c>
      <c r="C15" s="652"/>
      <c r="D15" s="654"/>
      <c r="E15" s="654"/>
      <c r="F15" s="655"/>
    </row>
    <row r="16" spans="1:6">
      <c r="A16" s="650" t="s">
        <v>20</v>
      </c>
      <c r="B16" s="651" t="s">
        <v>462</v>
      </c>
      <c r="C16" s="652"/>
      <c r="D16" s="654"/>
      <c r="E16" s="654"/>
      <c r="F16" s="655"/>
    </row>
    <row r="17" spans="1:6">
      <c r="A17" s="650" t="s">
        <v>21</v>
      </c>
      <c r="B17" s="651" t="s">
        <v>463</v>
      </c>
      <c r="C17" s="652"/>
      <c r="D17" s="654"/>
      <c r="E17" s="654"/>
      <c r="F17" s="655"/>
    </row>
    <row r="18" spans="1:6">
      <c r="A18" s="650" t="s">
        <v>22</v>
      </c>
      <c r="B18" s="651" t="s">
        <v>464</v>
      </c>
      <c r="C18" s="652"/>
      <c r="D18" s="654"/>
      <c r="E18" s="654"/>
      <c r="F18" s="655"/>
    </row>
    <row r="19" spans="1:6">
      <c r="A19" s="650" t="s">
        <v>23</v>
      </c>
      <c r="B19" s="651" t="s">
        <v>465</v>
      </c>
      <c r="C19" s="652"/>
      <c r="D19" s="654"/>
      <c r="E19" s="654"/>
      <c r="F19" s="655"/>
    </row>
    <row r="20" spans="1:6">
      <c r="A20" s="650" t="s">
        <v>24</v>
      </c>
      <c r="B20" s="651" t="s">
        <v>466</v>
      </c>
      <c r="C20" s="652"/>
      <c r="D20" s="654"/>
      <c r="E20" s="654"/>
      <c r="F20" s="655"/>
    </row>
    <row r="21" spans="1:6" ht="28.5">
      <c r="A21" s="657" t="s">
        <v>25</v>
      </c>
      <c r="B21" s="662" t="s">
        <v>467</v>
      </c>
      <c r="C21" s="659">
        <f>SUM(C22:C28)</f>
        <v>0</v>
      </c>
      <c r="D21" s="660">
        <f>SUM(D22:D28)</f>
        <v>0</v>
      </c>
      <c r="E21" s="660">
        <f>SUM(E22:E28)</f>
        <v>0</v>
      </c>
      <c r="F21" s="661">
        <f>SUM(F22:F28)</f>
        <v>0</v>
      </c>
    </row>
    <row r="22" spans="1:6">
      <c r="A22" s="650" t="s">
        <v>27</v>
      </c>
      <c r="B22" s="651" t="s">
        <v>468</v>
      </c>
      <c r="C22" s="652"/>
      <c r="D22" s="654"/>
      <c r="E22" s="654"/>
      <c r="F22" s="655"/>
    </row>
    <row r="23" spans="1:6">
      <c r="A23" s="650" t="s">
        <v>28</v>
      </c>
      <c r="B23" s="651" t="s">
        <v>461</v>
      </c>
      <c r="C23" s="652"/>
      <c r="D23" s="654"/>
      <c r="E23" s="654"/>
      <c r="F23" s="655"/>
    </row>
    <row r="24" spans="1:6">
      <c r="A24" s="650" t="s">
        <v>54</v>
      </c>
      <c r="B24" s="651" t="s">
        <v>462</v>
      </c>
      <c r="C24" s="652"/>
      <c r="D24" s="654"/>
      <c r="E24" s="654"/>
      <c r="F24" s="655"/>
    </row>
    <row r="25" spans="1:6">
      <c r="A25" s="650" t="s">
        <v>55</v>
      </c>
      <c r="B25" s="651" t="s">
        <v>463</v>
      </c>
      <c r="C25" s="652"/>
      <c r="D25" s="654"/>
      <c r="E25" s="654"/>
      <c r="F25" s="655"/>
    </row>
    <row r="26" spans="1:6">
      <c r="A26" s="650" t="s">
        <v>29</v>
      </c>
      <c r="B26" s="651" t="s">
        <v>464</v>
      </c>
      <c r="C26" s="652"/>
      <c r="D26" s="654"/>
      <c r="E26" s="654"/>
      <c r="F26" s="655"/>
    </row>
    <row r="27" spans="1:6">
      <c r="A27" s="650" t="s">
        <v>30</v>
      </c>
      <c r="B27" s="651" t="s">
        <v>465</v>
      </c>
      <c r="C27" s="652"/>
      <c r="D27" s="654"/>
      <c r="E27" s="654"/>
      <c r="F27" s="655"/>
    </row>
    <row r="28" spans="1:6">
      <c r="A28" s="650" t="s">
        <v>31</v>
      </c>
      <c r="B28" s="651" t="s">
        <v>466</v>
      </c>
      <c r="C28" s="652"/>
      <c r="D28" s="654"/>
      <c r="E28" s="654"/>
      <c r="F28" s="655"/>
    </row>
    <row r="29" spans="1:6">
      <c r="A29" s="657" t="s">
        <v>32</v>
      </c>
      <c r="B29" s="658" t="s">
        <v>469</v>
      </c>
      <c r="C29" s="659">
        <f>SUM(C13,C21)</f>
        <v>0</v>
      </c>
      <c r="D29" s="660">
        <f>SUM(D13,D21)</f>
        <v>0</v>
      </c>
      <c r="E29" s="660">
        <f>SUM(E13,E21)</f>
        <v>0</v>
      </c>
      <c r="F29" s="661">
        <f>SUM(F13,F21)</f>
        <v>0</v>
      </c>
    </row>
    <row r="30" spans="1:6" ht="29.25" thickBot="1">
      <c r="A30" s="663" t="s">
        <v>33</v>
      </c>
      <c r="B30" s="664" t="s">
        <v>470</v>
      </c>
      <c r="C30" s="665">
        <f>C12-C29</f>
        <v>18100</v>
      </c>
      <c r="D30" s="666">
        <f>D12-D29</f>
        <v>18100</v>
      </c>
      <c r="E30" s="666">
        <f>E12-E29</f>
        <v>18100</v>
      </c>
      <c r="F30" s="667">
        <f>F12-F29</f>
        <v>18100</v>
      </c>
    </row>
  </sheetData>
  <mergeCells count="4">
    <mergeCell ref="A1:A3"/>
    <mergeCell ref="B1:B2"/>
    <mergeCell ref="C1:C2"/>
    <mergeCell ref="D1:F1"/>
  </mergeCells>
  <printOptions horizontalCentered="1"/>
  <pageMargins left="0.47244094488188981" right="0.51181102362204722" top="1.7322834645669292" bottom="0.59055118110236227" header="0.43307086614173229" footer="0.51181102362204722"/>
  <pageSetup paperSize="9" scale="90" orientation="portrait" r:id="rId1"/>
  <headerFooter alignWithMargins="0">
    <oddHeader>&amp;C&amp;"Times New Roman,Félkövér"&amp;12
Halimba község Önkormányzata adósságot keletkeztető ügyleteiből eredő fizetési kötelezettség bemutatása&amp;R&amp;"Times New Roman,Normál" &amp;"Times New Roman,Félkövér"15. melléklet a 9/2018. (XII.5.)önkormányzati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showGridLines="0" showZeros="0" view="pageBreakPreview" zoomScale="60" zoomScaleNormal="100" workbookViewId="0">
      <selection activeCell="H6" sqref="H6"/>
    </sheetView>
  </sheetViews>
  <sheetFormatPr defaultColWidth="8.85546875" defaultRowHeight="15"/>
  <cols>
    <col min="1" max="1" width="5.28515625" style="10" customWidth="1"/>
    <col min="2" max="2" width="43.85546875" style="10" customWidth="1"/>
    <col min="3" max="6" width="11.7109375" style="10" customWidth="1"/>
    <col min="7" max="16384" width="8.85546875" style="10"/>
  </cols>
  <sheetData>
    <row r="1" spans="1:6" s="7" customFormat="1" ht="25.5" customHeight="1">
      <c r="A1" s="270"/>
      <c r="B1" s="864" t="s">
        <v>59</v>
      </c>
      <c r="C1" s="865"/>
      <c r="D1" s="865"/>
      <c r="E1" s="865"/>
      <c r="F1" s="866"/>
    </row>
    <row r="2" spans="1:6" s="8" customFormat="1" ht="15.75" customHeight="1">
      <c r="A2" s="271"/>
      <c r="B2" s="867" t="s">
        <v>60</v>
      </c>
      <c r="C2" s="863" t="s">
        <v>512</v>
      </c>
      <c r="D2" s="863" t="s">
        <v>513</v>
      </c>
      <c r="E2" s="863" t="s">
        <v>514</v>
      </c>
      <c r="F2" s="869" t="s">
        <v>1252</v>
      </c>
    </row>
    <row r="3" spans="1:6" s="9" customFormat="1" ht="30.75" customHeight="1">
      <c r="A3" s="272"/>
      <c r="B3" s="868"/>
      <c r="C3" s="840"/>
      <c r="D3" s="840"/>
      <c r="E3" s="840"/>
      <c r="F3" s="870"/>
    </row>
    <row r="4" spans="1:6" s="9" customFormat="1" ht="12.75" customHeight="1">
      <c r="A4" s="272"/>
      <c r="B4" s="104" t="s">
        <v>10</v>
      </c>
      <c r="C4" s="273" t="s">
        <v>11</v>
      </c>
      <c r="D4" s="273" t="s">
        <v>12</v>
      </c>
      <c r="E4" s="273" t="s">
        <v>237</v>
      </c>
      <c r="F4" s="294" t="s">
        <v>238</v>
      </c>
    </row>
    <row r="5" spans="1:6" ht="12.75" customHeight="1">
      <c r="A5" s="274" t="s">
        <v>2</v>
      </c>
      <c r="B5" s="31" t="s">
        <v>525</v>
      </c>
      <c r="C5" s="32">
        <v>116320</v>
      </c>
      <c r="D5" s="32"/>
      <c r="E5" s="32"/>
      <c r="F5" s="16">
        <f>SUM(C5:E5)</f>
        <v>116320</v>
      </c>
    </row>
    <row r="6" spans="1:6" ht="12.75" customHeight="1">
      <c r="A6" s="274" t="s">
        <v>4</v>
      </c>
      <c r="B6" s="32" t="s">
        <v>527</v>
      </c>
      <c r="C6" s="32">
        <v>40950</v>
      </c>
      <c r="D6" s="32"/>
      <c r="E6" s="32"/>
      <c r="F6" s="16">
        <f t="shared" ref="F6:F21" si="0">SUM(C6:E6)</f>
        <v>40950</v>
      </c>
    </row>
    <row r="7" spans="1:6" ht="12.75" customHeight="1">
      <c r="A7" s="274" t="s">
        <v>50</v>
      </c>
      <c r="B7" s="32" t="s">
        <v>239</v>
      </c>
      <c r="C7" s="32">
        <v>22926</v>
      </c>
      <c r="D7" s="32"/>
      <c r="E7" s="32"/>
      <c r="F7" s="16">
        <f t="shared" si="0"/>
        <v>22926</v>
      </c>
    </row>
    <row r="8" spans="1:6" ht="12.75" customHeight="1">
      <c r="A8" s="274" t="s">
        <v>13</v>
      </c>
      <c r="B8" s="32" t="s">
        <v>529</v>
      </c>
      <c r="C8" s="32"/>
      <c r="D8" s="32">
        <v>200</v>
      </c>
      <c r="E8" s="32"/>
      <c r="F8" s="16">
        <f t="shared" si="0"/>
        <v>200</v>
      </c>
    </row>
    <row r="9" spans="1:6" ht="12.75" customHeight="1">
      <c r="A9" s="274" t="s">
        <v>51</v>
      </c>
      <c r="B9" s="263" t="s">
        <v>552</v>
      </c>
      <c r="C9" s="32">
        <v>-21507</v>
      </c>
      <c r="D9" s="32"/>
      <c r="E9" s="32"/>
      <c r="F9" s="16">
        <f t="shared" si="0"/>
        <v>-21507</v>
      </c>
    </row>
    <row r="10" spans="1:6" ht="12.75" customHeight="1">
      <c r="A10" s="274" t="s">
        <v>14</v>
      </c>
      <c r="B10" s="263" t="s">
        <v>509</v>
      </c>
      <c r="C10" s="32">
        <v>36276</v>
      </c>
      <c r="D10" s="32"/>
      <c r="E10" s="32"/>
      <c r="F10" s="16">
        <f t="shared" si="0"/>
        <v>36276</v>
      </c>
    </row>
    <row r="11" spans="1:6" s="9" customFormat="1" ht="28.5" customHeight="1">
      <c r="A11" s="303" t="s">
        <v>52</v>
      </c>
      <c r="B11" s="36" t="s">
        <v>61</v>
      </c>
      <c r="C11" s="34">
        <f>SUM(C5:C10)</f>
        <v>194965</v>
      </c>
      <c r="D11" s="34">
        <f>SUM(D5:D10)</f>
        <v>200</v>
      </c>
      <c r="E11" s="34">
        <f>SUM(E5:E10)</f>
        <v>0</v>
      </c>
      <c r="F11" s="17">
        <f>SUM(F5:F10)</f>
        <v>195165</v>
      </c>
    </row>
    <row r="12" spans="1:6" ht="12.75" customHeight="1">
      <c r="A12" s="274" t="s">
        <v>15</v>
      </c>
      <c r="B12" s="31" t="s">
        <v>526</v>
      </c>
      <c r="C12" s="32">
        <v>153172</v>
      </c>
      <c r="D12" s="32"/>
      <c r="E12" s="32"/>
      <c r="F12" s="16">
        <f t="shared" si="0"/>
        <v>153172</v>
      </c>
    </row>
    <row r="13" spans="1:6" ht="12.75" customHeight="1">
      <c r="A13" s="274" t="s">
        <v>53</v>
      </c>
      <c r="B13" s="31" t="s">
        <v>528</v>
      </c>
      <c r="C13" s="32">
        <v>3500</v>
      </c>
      <c r="D13" s="32"/>
      <c r="E13" s="32"/>
      <c r="F13" s="16">
        <f t="shared" si="0"/>
        <v>3500</v>
      </c>
    </row>
    <row r="14" spans="1:6" s="8" customFormat="1" ht="12.75" customHeight="1">
      <c r="A14" s="274" t="s">
        <v>16</v>
      </c>
      <c r="B14" s="32" t="s">
        <v>530</v>
      </c>
      <c r="C14" s="32"/>
      <c r="D14" s="34"/>
      <c r="E14" s="34">
        <f>SUM(E5:E13)</f>
        <v>0</v>
      </c>
      <c r="F14" s="17">
        <f t="shared" si="0"/>
        <v>0</v>
      </c>
    </row>
    <row r="15" spans="1:6" ht="12.75" customHeight="1">
      <c r="A15" s="274" t="s">
        <v>17</v>
      </c>
      <c r="B15" s="32" t="s">
        <v>62</v>
      </c>
      <c r="C15" s="32">
        <v>21507</v>
      </c>
      <c r="D15" s="32"/>
      <c r="E15" s="32"/>
      <c r="F15" s="16">
        <f t="shared" si="0"/>
        <v>21507</v>
      </c>
    </row>
    <row r="16" spans="1:6" ht="12.75" customHeight="1">
      <c r="A16" s="274" t="s">
        <v>19</v>
      </c>
      <c r="B16" s="32" t="s">
        <v>509</v>
      </c>
      <c r="C16" s="32"/>
      <c r="D16" s="32"/>
      <c r="E16" s="32"/>
      <c r="F16" s="16">
        <f t="shared" si="0"/>
        <v>0</v>
      </c>
    </row>
    <row r="17" spans="1:6" s="9" customFormat="1" ht="12.75" customHeight="1">
      <c r="A17" s="303" t="s">
        <v>20</v>
      </c>
      <c r="B17" s="36" t="s">
        <v>63</v>
      </c>
      <c r="C17" s="34">
        <f>SUM(C12:C16)</f>
        <v>178179</v>
      </c>
      <c r="D17" s="34">
        <f>SUM(D12:D16)</f>
        <v>0</v>
      </c>
      <c r="E17" s="34">
        <f>SUM(E12:E16)</f>
        <v>0</v>
      </c>
      <c r="F17" s="17">
        <f>SUM(F12:F16)</f>
        <v>178179</v>
      </c>
    </row>
    <row r="18" spans="1:6" s="9" customFormat="1" ht="12.75" customHeight="1">
      <c r="A18" s="303" t="s">
        <v>21</v>
      </c>
      <c r="B18" s="36" t="s">
        <v>64</v>
      </c>
      <c r="C18" s="34">
        <f>SUM(C17,C11)</f>
        <v>373144</v>
      </c>
      <c r="D18" s="34">
        <f>SUM(D17,D11)</f>
        <v>200</v>
      </c>
      <c r="E18" s="34">
        <f>SUM(E17,E11)</f>
        <v>0</v>
      </c>
      <c r="F18" s="17">
        <f>SUM(F17,F11)</f>
        <v>373344</v>
      </c>
    </row>
    <row r="19" spans="1:6" ht="12.75" customHeight="1">
      <c r="A19" s="274" t="s">
        <v>22</v>
      </c>
      <c r="B19" s="31" t="s">
        <v>531</v>
      </c>
      <c r="C19" s="32">
        <v>2000</v>
      </c>
      <c r="D19" s="32"/>
      <c r="E19" s="32"/>
      <c r="F19" s="16">
        <f t="shared" si="0"/>
        <v>2000</v>
      </c>
    </row>
    <row r="20" spans="1:6" ht="12.75" customHeight="1">
      <c r="A20" s="274" t="s">
        <v>23</v>
      </c>
      <c r="B20" s="31" t="s">
        <v>532</v>
      </c>
      <c r="C20" s="32"/>
      <c r="D20" s="32"/>
      <c r="E20" s="32"/>
      <c r="F20" s="16">
        <f t="shared" si="0"/>
        <v>0</v>
      </c>
    </row>
    <row r="21" spans="1:6" s="9" customFormat="1" ht="12.75" customHeight="1">
      <c r="A21" s="303" t="s">
        <v>24</v>
      </c>
      <c r="B21" s="36" t="s">
        <v>65</v>
      </c>
      <c r="C21" s="34">
        <f>SUM(C19:C20)</f>
        <v>2000</v>
      </c>
      <c r="D21" s="34"/>
      <c r="E21" s="34"/>
      <c r="F21" s="17">
        <f t="shared" si="0"/>
        <v>2000</v>
      </c>
    </row>
    <row r="22" spans="1:6" s="9" customFormat="1" ht="12.75" customHeight="1" thickBot="1">
      <c r="A22" s="304" t="s">
        <v>25</v>
      </c>
      <c r="B22" s="275" t="s">
        <v>66</v>
      </c>
      <c r="C22" s="280">
        <f>SUM(C21,C18)</f>
        <v>375144</v>
      </c>
      <c r="D22" s="280">
        <f>SUM(D21,D18)</f>
        <v>200</v>
      </c>
      <c r="E22" s="280">
        <f>SUM(E21,E18)</f>
        <v>0</v>
      </c>
      <c r="F22" s="18">
        <f>SUM(F21,F18)</f>
        <v>375344</v>
      </c>
    </row>
    <row r="23" spans="1:6" ht="9.9499999999999993" customHeight="1">
      <c r="B23" s="11"/>
      <c r="C23" s="12"/>
      <c r="D23" s="12"/>
      <c r="E23" s="12"/>
      <c r="F23" s="12"/>
    </row>
    <row r="24" spans="1:6" ht="9.9499999999999993" customHeight="1">
      <c r="B24" s="11"/>
      <c r="C24" s="12"/>
      <c r="D24" s="12"/>
      <c r="E24" s="12"/>
      <c r="F24" s="12"/>
    </row>
    <row r="25" spans="1:6" ht="9.9499999999999993" customHeight="1">
      <c r="B25" s="13"/>
      <c r="C25" s="14"/>
      <c r="D25" s="14"/>
      <c r="E25" s="14"/>
      <c r="F25" s="14"/>
    </row>
    <row r="26" spans="1:6" ht="9.9499999999999993" customHeight="1" thickBot="1">
      <c r="B26" s="15"/>
      <c r="C26" s="15"/>
      <c r="D26" s="15"/>
      <c r="E26" s="15"/>
      <c r="F26" s="15"/>
    </row>
    <row r="27" spans="1:6" ht="25.5" customHeight="1">
      <c r="A27" s="276"/>
      <c r="B27" s="864" t="s">
        <v>67</v>
      </c>
      <c r="C27" s="852"/>
      <c r="D27" s="852"/>
      <c r="E27" s="852"/>
      <c r="F27" s="871"/>
    </row>
    <row r="28" spans="1:6" s="8" customFormat="1" ht="15.75" customHeight="1">
      <c r="A28" s="271"/>
      <c r="B28" s="867" t="s">
        <v>60</v>
      </c>
      <c r="C28" s="863" t="s">
        <v>512</v>
      </c>
      <c r="D28" s="863" t="s">
        <v>513</v>
      </c>
      <c r="E28" s="863" t="s">
        <v>514</v>
      </c>
      <c r="F28" s="869" t="s">
        <v>1252</v>
      </c>
    </row>
    <row r="29" spans="1:6" s="9" customFormat="1" ht="30.75" customHeight="1">
      <c r="A29" s="272"/>
      <c r="B29" s="868"/>
      <c r="C29" s="840"/>
      <c r="D29" s="840"/>
      <c r="E29" s="840"/>
      <c r="F29" s="870"/>
    </row>
    <row r="30" spans="1:6" s="9" customFormat="1" ht="12.75" customHeight="1">
      <c r="A30" s="272"/>
      <c r="B30" s="104" t="s">
        <v>10</v>
      </c>
      <c r="C30" s="273" t="s">
        <v>11</v>
      </c>
      <c r="D30" s="273" t="s">
        <v>12</v>
      </c>
      <c r="E30" s="273" t="s">
        <v>237</v>
      </c>
      <c r="F30" s="277" t="s">
        <v>238</v>
      </c>
    </row>
    <row r="31" spans="1:6" ht="12.75" customHeight="1">
      <c r="A31" s="274" t="s">
        <v>2</v>
      </c>
      <c r="B31" s="31" t="s">
        <v>68</v>
      </c>
      <c r="C31" s="32">
        <v>93029</v>
      </c>
      <c r="D31" s="32"/>
      <c r="E31" s="32"/>
      <c r="F31" s="16">
        <f>SUM(C31:E31)</f>
        <v>93029</v>
      </c>
    </row>
    <row r="32" spans="1:6" ht="12.75" customHeight="1">
      <c r="A32" s="274" t="s">
        <v>4</v>
      </c>
      <c r="B32" s="278" t="s">
        <v>400</v>
      </c>
      <c r="C32" s="32">
        <v>18611</v>
      </c>
      <c r="D32" s="32"/>
      <c r="E32" s="32"/>
      <c r="F32" s="16">
        <f t="shared" ref="F32:F45" si="1">SUM(C32:E32)</f>
        <v>18611</v>
      </c>
    </row>
    <row r="33" spans="1:6" ht="12.75" customHeight="1">
      <c r="A33" s="274" t="s">
        <v>50</v>
      </c>
      <c r="B33" s="32" t="s">
        <v>70</v>
      </c>
      <c r="C33" s="32">
        <v>45533</v>
      </c>
      <c r="D33" s="32"/>
      <c r="E33" s="32"/>
      <c r="F33" s="16">
        <f t="shared" si="1"/>
        <v>45533</v>
      </c>
    </row>
    <row r="34" spans="1:6" ht="12.75" customHeight="1">
      <c r="A34" s="274" t="s">
        <v>13</v>
      </c>
      <c r="B34" s="31" t="s">
        <v>517</v>
      </c>
      <c r="C34" s="32">
        <v>5968</v>
      </c>
      <c r="D34" s="32"/>
      <c r="E34" s="32"/>
      <c r="F34" s="16">
        <f t="shared" si="1"/>
        <v>5968</v>
      </c>
    </row>
    <row r="35" spans="1:6" ht="12.75" customHeight="1">
      <c r="A35" s="274" t="s">
        <v>51</v>
      </c>
      <c r="B35" s="32" t="s">
        <v>518</v>
      </c>
      <c r="C35" s="32">
        <v>11208</v>
      </c>
      <c r="D35" s="32">
        <v>565</v>
      </c>
      <c r="E35" s="32"/>
      <c r="F35" s="16">
        <f t="shared" si="1"/>
        <v>11773</v>
      </c>
    </row>
    <row r="36" spans="1:6" ht="12.75" customHeight="1">
      <c r="A36" s="274" t="s">
        <v>14</v>
      </c>
      <c r="B36" s="31" t="s">
        <v>71</v>
      </c>
      <c r="C36" s="32">
        <v>10549</v>
      </c>
      <c r="D36" s="32"/>
      <c r="E36" s="32"/>
      <c r="F36" s="16">
        <f t="shared" si="1"/>
        <v>10549</v>
      </c>
    </row>
    <row r="37" spans="1:6" s="9" customFormat="1" ht="12.75" customHeight="1">
      <c r="A37" s="303" t="s">
        <v>52</v>
      </c>
      <c r="B37" s="279" t="s">
        <v>72</v>
      </c>
      <c r="C37" s="34">
        <f>SUM(C31:C36)</f>
        <v>184898</v>
      </c>
      <c r="D37" s="34">
        <f>SUM(D31:D36)</f>
        <v>565</v>
      </c>
      <c r="E37" s="34">
        <f>SUM(E31:E36)</f>
        <v>0</v>
      </c>
      <c r="F37" s="17">
        <f>SUM(F31:F36)</f>
        <v>185463</v>
      </c>
    </row>
    <row r="38" spans="1:6" ht="12.75" customHeight="1">
      <c r="A38" s="274" t="s">
        <v>15</v>
      </c>
      <c r="B38" s="278" t="s">
        <v>73</v>
      </c>
      <c r="C38" s="32">
        <v>118341</v>
      </c>
      <c r="D38" s="32"/>
      <c r="E38" s="32"/>
      <c r="F38" s="16">
        <f t="shared" si="1"/>
        <v>118341</v>
      </c>
    </row>
    <row r="39" spans="1:6" ht="14.25" customHeight="1">
      <c r="A39" s="274" t="s">
        <v>53</v>
      </c>
      <c r="B39" s="32" t="s">
        <v>519</v>
      </c>
      <c r="C39" s="32">
        <v>42608</v>
      </c>
      <c r="D39" s="32"/>
      <c r="E39" s="32"/>
      <c r="F39" s="16">
        <f t="shared" si="1"/>
        <v>42608</v>
      </c>
    </row>
    <row r="40" spans="1:6" s="9" customFormat="1" ht="12.75" customHeight="1">
      <c r="A40" s="274" t="s">
        <v>16</v>
      </c>
      <c r="B40" s="31" t="s">
        <v>520</v>
      </c>
      <c r="C40" s="32">
        <v>14</v>
      </c>
      <c r="D40" s="32"/>
      <c r="E40" s="32"/>
      <c r="F40" s="16">
        <f t="shared" si="1"/>
        <v>14</v>
      </c>
    </row>
    <row r="41" spans="1:6" ht="12.75" customHeight="1">
      <c r="A41" s="274" t="s">
        <v>17</v>
      </c>
      <c r="B41" s="278" t="s">
        <v>521</v>
      </c>
      <c r="C41" s="32">
        <v>23646</v>
      </c>
      <c r="D41" s="32"/>
      <c r="E41" s="32"/>
      <c r="F41" s="16">
        <f t="shared" si="1"/>
        <v>23646</v>
      </c>
    </row>
    <row r="42" spans="1:6" s="9" customFormat="1" ht="12.75" customHeight="1">
      <c r="A42" s="303" t="s">
        <v>19</v>
      </c>
      <c r="B42" s="36" t="s">
        <v>74</v>
      </c>
      <c r="C42" s="34">
        <f>SUM(C38:C41)</f>
        <v>184609</v>
      </c>
      <c r="D42" s="34">
        <f>SUM(D38:D41)</f>
        <v>0</v>
      </c>
      <c r="E42" s="34">
        <f>SUM(E38:E41)</f>
        <v>0</v>
      </c>
      <c r="F42" s="17">
        <f>SUM(F38:F41)</f>
        <v>184609</v>
      </c>
    </row>
    <row r="43" spans="1:6" s="9" customFormat="1" ht="12.75" customHeight="1">
      <c r="A43" s="303" t="s">
        <v>20</v>
      </c>
      <c r="B43" s="36" t="s">
        <v>75</v>
      </c>
      <c r="C43" s="34">
        <f>SUM(C42,C37)</f>
        <v>369507</v>
      </c>
      <c r="D43" s="34">
        <f>SUM(D42,D37)</f>
        <v>565</v>
      </c>
      <c r="E43" s="34">
        <f>SUM(E42,E37)</f>
        <v>0</v>
      </c>
      <c r="F43" s="17">
        <f>SUM(F42,F37)</f>
        <v>370072</v>
      </c>
    </row>
    <row r="44" spans="1:6" ht="15.75" customHeight="1">
      <c r="A44" s="274" t="s">
        <v>21</v>
      </c>
      <c r="B44" s="31" t="s">
        <v>522</v>
      </c>
      <c r="C44" s="32">
        <v>5272</v>
      </c>
      <c r="D44" s="32"/>
      <c r="E44" s="32"/>
      <c r="F44" s="16">
        <f t="shared" si="1"/>
        <v>5272</v>
      </c>
    </row>
    <row r="45" spans="1:6" ht="14.25" customHeight="1">
      <c r="A45" s="274" t="s">
        <v>22</v>
      </c>
      <c r="B45" s="31" t="s">
        <v>523</v>
      </c>
      <c r="C45" s="32"/>
      <c r="D45" s="32"/>
      <c r="E45" s="32"/>
      <c r="F45" s="16">
        <f t="shared" si="1"/>
        <v>0</v>
      </c>
    </row>
    <row r="46" spans="1:6" s="9" customFormat="1" ht="12.75" customHeight="1">
      <c r="A46" s="303" t="s">
        <v>23</v>
      </c>
      <c r="B46" s="36" t="s">
        <v>76</v>
      </c>
      <c r="C46" s="34">
        <f>SUM(C44:C45)</f>
        <v>5272</v>
      </c>
      <c r="D46" s="34">
        <f>SUM(D44:D45)</f>
        <v>0</v>
      </c>
      <c r="E46" s="34">
        <f>SUM(E44:E45)</f>
        <v>0</v>
      </c>
      <c r="F46" s="17">
        <f>SUM(F44:F45)</f>
        <v>5272</v>
      </c>
    </row>
    <row r="47" spans="1:6" s="9" customFormat="1" ht="12.75" customHeight="1" thickBot="1">
      <c r="A47" s="304" t="s">
        <v>24</v>
      </c>
      <c r="B47" s="275" t="s">
        <v>77</v>
      </c>
      <c r="C47" s="280">
        <f>SUM(C46,C43)</f>
        <v>374779</v>
      </c>
      <c r="D47" s="280">
        <f>SUM(D46,D43)</f>
        <v>565</v>
      </c>
      <c r="E47" s="280">
        <f>SUM(E46,E43)</f>
        <v>0</v>
      </c>
      <c r="F47" s="18">
        <f>SUM(F46,F43)</f>
        <v>375344</v>
      </c>
    </row>
  </sheetData>
  <mergeCells count="12">
    <mergeCell ref="D28:D29"/>
    <mergeCell ref="E28:E29"/>
    <mergeCell ref="B1:F1"/>
    <mergeCell ref="B2:B3"/>
    <mergeCell ref="C2:C3"/>
    <mergeCell ref="F2:F3"/>
    <mergeCell ref="B27:F27"/>
    <mergeCell ref="B28:B29"/>
    <mergeCell ref="C28:C29"/>
    <mergeCell ref="F28:F29"/>
    <mergeCell ref="D2:D3"/>
    <mergeCell ref="E2:E3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2018. évi mérlege feladattípusonként (eFt)&amp;R&amp;"Times New Roman,Félkövér" 16. melléklet a 9/2018. (XII.5.)önkormányzati rendelethez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showGridLines="0" showZeros="0" view="pageBreakPreview" zoomScale="60" zoomScaleNormal="100" workbookViewId="0">
      <selection activeCell="J46" sqref="J46"/>
    </sheetView>
  </sheetViews>
  <sheetFormatPr defaultColWidth="8.85546875" defaultRowHeight="15"/>
  <cols>
    <col min="1" max="2" width="5.28515625" style="10" customWidth="1"/>
    <col min="3" max="3" width="43.85546875" style="10" customWidth="1"/>
    <col min="4" max="4" width="11.7109375" style="10" hidden="1" customWidth="1"/>
    <col min="5" max="5" width="12.42578125" style="10" customWidth="1"/>
    <col min="6" max="6" width="13" style="10" hidden="1" customWidth="1"/>
    <col min="7" max="8" width="12.7109375" style="10" hidden="1" customWidth="1"/>
    <col min="9" max="9" width="12.7109375" style="10" customWidth="1"/>
    <col min="10" max="11" width="13" style="10" customWidth="1"/>
    <col min="12" max="16384" width="8.85546875" style="10"/>
  </cols>
  <sheetData>
    <row r="1" spans="1:11" s="7" customFormat="1" ht="25.5" customHeight="1" thickBot="1">
      <c r="A1" s="767" t="s">
        <v>59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1" s="8" customFormat="1" ht="15.75" customHeight="1">
      <c r="A2" s="769"/>
      <c r="B2" s="775" t="s">
        <v>546</v>
      </c>
      <c r="C2" s="771" t="s">
        <v>60</v>
      </c>
      <c r="D2" s="773" t="s">
        <v>1230</v>
      </c>
      <c r="E2" s="773" t="s">
        <v>1231</v>
      </c>
      <c r="F2" s="778" t="s">
        <v>235</v>
      </c>
      <c r="G2" s="778" t="s">
        <v>1262</v>
      </c>
      <c r="H2" s="778" t="s">
        <v>235</v>
      </c>
      <c r="I2" s="778" t="s">
        <v>1262</v>
      </c>
      <c r="J2" s="778" t="s">
        <v>235</v>
      </c>
      <c r="K2" s="780" t="s">
        <v>236</v>
      </c>
    </row>
    <row r="3" spans="1:11" s="9" customFormat="1" ht="30.75" customHeight="1">
      <c r="A3" s="770"/>
      <c r="B3" s="776"/>
      <c r="C3" s="772"/>
      <c r="D3" s="774"/>
      <c r="E3" s="774"/>
      <c r="F3" s="779"/>
      <c r="G3" s="779"/>
      <c r="H3" s="779"/>
      <c r="I3" s="779"/>
      <c r="J3" s="779"/>
      <c r="K3" s="781"/>
    </row>
    <row r="4" spans="1:11" s="9" customFormat="1" ht="12.75" customHeight="1">
      <c r="A4" s="433"/>
      <c r="B4" s="434"/>
      <c r="C4" s="401" t="s">
        <v>10</v>
      </c>
      <c r="D4" s="401" t="s">
        <v>11</v>
      </c>
      <c r="E4" s="401" t="s">
        <v>11</v>
      </c>
      <c r="F4" s="401" t="s">
        <v>12</v>
      </c>
      <c r="G4" s="401" t="s">
        <v>12</v>
      </c>
      <c r="H4" s="401" t="s">
        <v>237</v>
      </c>
      <c r="I4" s="401" t="s">
        <v>12</v>
      </c>
      <c r="J4" s="401" t="s">
        <v>237</v>
      </c>
      <c r="K4" s="402" t="s">
        <v>238</v>
      </c>
    </row>
    <row r="5" spans="1:11" ht="12.75" customHeight="1">
      <c r="A5" s="435" t="s">
        <v>2</v>
      </c>
      <c r="B5" s="436" t="s">
        <v>545</v>
      </c>
      <c r="C5" s="437" t="s">
        <v>525</v>
      </c>
      <c r="D5" s="438">
        <v>104817</v>
      </c>
      <c r="E5" s="438">
        <v>111092</v>
      </c>
      <c r="F5" s="439">
        <v>1163</v>
      </c>
      <c r="G5" s="439">
        <f>SUM(F5,E5)</f>
        <v>112255</v>
      </c>
      <c r="H5" s="439">
        <v>1263</v>
      </c>
      <c r="I5" s="439">
        <f>SUM(H5,G5)</f>
        <v>113518</v>
      </c>
      <c r="J5" s="439">
        <v>2802</v>
      </c>
      <c r="K5" s="440">
        <f>SUM(I5,J5)</f>
        <v>116320</v>
      </c>
    </row>
    <row r="6" spans="1:11" ht="12.75" customHeight="1">
      <c r="A6" s="435" t="s">
        <v>4</v>
      </c>
      <c r="B6" s="436" t="s">
        <v>548</v>
      </c>
      <c r="C6" s="441" t="s">
        <v>527</v>
      </c>
      <c r="D6" s="438">
        <v>34300</v>
      </c>
      <c r="E6" s="438">
        <v>37950</v>
      </c>
      <c r="F6" s="439"/>
      <c r="G6" s="439">
        <f t="shared" ref="G6:G20" si="0">SUM(F6,E6)</f>
        <v>37950</v>
      </c>
      <c r="H6" s="439"/>
      <c r="I6" s="439">
        <f t="shared" ref="I6:I20" si="1">SUM(H6,G6)</f>
        <v>37950</v>
      </c>
      <c r="J6" s="439">
        <v>3000</v>
      </c>
      <c r="K6" s="440">
        <f t="shared" ref="K6:K20" si="2">SUM(I6,J6)</f>
        <v>40950</v>
      </c>
    </row>
    <row r="7" spans="1:11" ht="12.75" customHeight="1">
      <c r="A7" s="435" t="s">
        <v>50</v>
      </c>
      <c r="B7" s="436" t="s">
        <v>549</v>
      </c>
      <c r="C7" s="441" t="s">
        <v>239</v>
      </c>
      <c r="D7" s="438">
        <v>23370</v>
      </c>
      <c r="E7" s="438">
        <v>16917</v>
      </c>
      <c r="F7" s="439">
        <v>5433</v>
      </c>
      <c r="G7" s="439">
        <f t="shared" si="0"/>
        <v>22350</v>
      </c>
      <c r="H7" s="439"/>
      <c r="I7" s="439">
        <f t="shared" si="1"/>
        <v>22350</v>
      </c>
      <c r="J7" s="439">
        <v>576</v>
      </c>
      <c r="K7" s="440">
        <f t="shared" si="2"/>
        <v>22926</v>
      </c>
    </row>
    <row r="8" spans="1:11" ht="12.75" customHeight="1">
      <c r="A8" s="435" t="s">
        <v>13</v>
      </c>
      <c r="B8" s="436" t="s">
        <v>551</v>
      </c>
      <c r="C8" s="441" t="s">
        <v>529</v>
      </c>
      <c r="D8" s="438">
        <v>200</v>
      </c>
      <c r="E8" s="438">
        <v>200</v>
      </c>
      <c r="F8" s="439"/>
      <c r="G8" s="439">
        <f t="shared" si="0"/>
        <v>200</v>
      </c>
      <c r="H8" s="439"/>
      <c r="I8" s="439">
        <f t="shared" si="1"/>
        <v>200</v>
      </c>
      <c r="J8" s="439"/>
      <c r="K8" s="440">
        <f t="shared" si="2"/>
        <v>200</v>
      </c>
    </row>
    <row r="9" spans="1:11" ht="12.75" customHeight="1">
      <c r="A9" s="435" t="s">
        <v>51</v>
      </c>
      <c r="B9" s="436"/>
      <c r="C9" s="438" t="s">
        <v>552</v>
      </c>
      <c r="D9" s="441">
        <v>-17370</v>
      </c>
      <c r="E9" s="441">
        <v>-10931</v>
      </c>
      <c r="F9" s="439">
        <v>-10576</v>
      </c>
      <c r="G9" s="439">
        <f t="shared" si="0"/>
        <v>-21507</v>
      </c>
      <c r="H9" s="439"/>
      <c r="I9" s="439">
        <f t="shared" si="1"/>
        <v>-21507</v>
      </c>
      <c r="J9" s="439"/>
      <c r="K9" s="440">
        <f t="shared" si="2"/>
        <v>-21507</v>
      </c>
    </row>
    <row r="10" spans="1:11" ht="12.75" customHeight="1">
      <c r="A10" s="435" t="s">
        <v>14</v>
      </c>
      <c r="B10" s="436" t="s">
        <v>556</v>
      </c>
      <c r="C10" s="438" t="s">
        <v>509</v>
      </c>
      <c r="D10" s="441">
        <v>61078</v>
      </c>
      <c r="E10" s="441">
        <v>36271</v>
      </c>
      <c r="F10" s="439">
        <v>5</v>
      </c>
      <c r="G10" s="439">
        <f t="shared" si="0"/>
        <v>36276</v>
      </c>
      <c r="H10" s="439"/>
      <c r="I10" s="439">
        <f t="shared" si="1"/>
        <v>36276</v>
      </c>
      <c r="J10" s="439"/>
      <c r="K10" s="440">
        <f t="shared" si="2"/>
        <v>36276</v>
      </c>
    </row>
    <row r="11" spans="1:11" s="8" customFormat="1" ht="12.75" customHeight="1">
      <c r="A11" s="435" t="s">
        <v>52</v>
      </c>
      <c r="B11" s="436"/>
      <c r="C11" s="442" t="s">
        <v>61</v>
      </c>
      <c r="D11" s="443">
        <f t="shared" ref="D11:K11" si="3">SUM(D5:D10)</f>
        <v>206395</v>
      </c>
      <c r="E11" s="443">
        <f t="shared" si="3"/>
        <v>191499</v>
      </c>
      <c r="F11" s="443">
        <f t="shared" si="3"/>
        <v>-3975</v>
      </c>
      <c r="G11" s="443">
        <f t="shared" si="3"/>
        <v>187524</v>
      </c>
      <c r="H11" s="443">
        <f t="shared" si="3"/>
        <v>1263</v>
      </c>
      <c r="I11" s="443">
        <f t="shared" si="3"/>
        <v>188787</v>
      </c>
      <c r="J11" s="443">
        <f t="shared" si="3"/>
        <v>6378</v>
      </c>
      <c r="K11" s="444">
        <f t="shared" si="3"/>
        <v>195165</v>
      </c>
    </row>
    <row r="12" spans="1:11" ht="12.75" customHeight="1">
      <c r="A12" s="435" t="s">
        <v>15</v>
      </c>
      <c r="B12" s="436" t="s">
        <v>547</v>
      </c>
      <c r="C12" s="437" t="s">
        <v>526</v>
      </c>
      <c r="D12" s="441"/>
      <c r="E12" s="441">
        <v>135455</v>
      </c>
      <c r="F12" s="439">
        <v>13153</v>
      </c>
      <c r="G12" s="439">
        <f t="shared" si="0"/>
        <v>148608</v>
      </c>
      <c r="H12" s="439">
        <v>4564</v>
      </c>
      <c r="I12" s="439">
        <f t="shared" si="1"/>
        <v>153172</v>
      </c>
      <c r="J12" s="439"/>
      <c r="K12" s="440">
        <f t="shared" si="2"/>
        <v>153172</v>
      </c>
    </row>
    <row r="13" spans="1:11" ht="12.75" customHeight="1">
      <c r="A13" s="435" t="s">
        <v>53</v>
      </c>
      <c r="B13" s="436" t="s">
        <v>550</v>
      </c>
      <c r="C13" s="437" t="s">
        <v>528</v>
      </c>
      <c r="D13" s="441"/>
      <c r="E13" s="441"/>
      <c r="F13" s="439"/>
      <c r="G13" s="439">
        <f t="shared" si="0"/>
        <v>0</v>
      </c>
      <c r="H13" s="439">
        <v>3500</v>
      </c>
      <c r="I13" s="439">
        <f t="shared" si="1"/>
        <v>3500</v>
      </c>
      <c r="J13" s="439"/>
      <c r="K13" s="440">
        <f t="shared" si="2"/>
        <v>3500</v>
      </c>
    </row>
    <row r="14" spans="1:11" ht="12.75" customHeight="1">
      <c r="A14" s="435" t="s">
        <v>16</v>
      </c>
      <c r="B14" s="436" t="s">
        <v>553</v>
      </c>
      <c r="C14" s="441" t="s">
        <v>530</v>
      </c>
      <c r="D14" s="441"/>
      <c r="E14" s="441"/>
      <c r="F14" s="439"/>
      <c r="G14" s="439">
        <f t="shared" si="0"/>
        <v>0</v>
      </c>
      <c r="H14" s="439"/>
      <c r="I14" s="439">
        <f t="shared" si="1"/>
        <v>0</v>
      </c>
      <c r="J14" s="439"/>
      <c r="K14" s="440">
        <f t="shared" si="2"/>
        <v>0</v>
      </c>
    </row>
    <row r="15" spans="1:11" ht="12.75" customHeight="1">
      <c r="A15" s="435" t="s">
        <v>17</v>
      </c>
      <c r="B15" s="436"/>
      <c r="C15" s="441" t="s">
        <v>62</v>
      </c>
      <c r="D15" s="441">
        <v>17370</v>
      </c>
      <c r="E15" s="441">
        <v>10931</v>
      </c>
      <c r="F15" s="439">
        <v>10576</v>
      </c>
      <c r="G15" s="439">
        <f t="shared" si="0"/>
        <v>21507</v>
      </c>
      <c r="H15" s="439"/>
      <c r="I15" s="439">
        <f t="shared" si="1"/>
        <v>21507</v>
      </c>
      <c r="J15" s="439"/>
      <c r="K15" s="440">
        <f t="shared" si="2"/>
        <v>21507</v>
      </c>
    </row>
    <row r="16" spans="1:11" ht="12.75" customHeight="1">
      <c r="A16" s="435" t="s">
        <v>19</v>
      </c>
      <c r="B16" s="436" t="s">
        <v>556</v>
      </c>
      <c r="C16" s="441" t="s">
        <v>509</v>
      </c>
      <c r="D16" s="441">
        <v>0</v>
      </c>
      <c r="E16" s="441">
        <v>0</v>
      </c>
      <c r="F16" s="439"/>
      <c r="G16" s="439">
        <f t="shared" si="0"/>
        <v>0</v>
      </c>
      <c r="H16" s="439"/>
      <c r="I16" s="439">
        <f t="shared" si="1"/>
        <v>0</v>
      </c>
      <c r="J16" s="439"/>
      <c r="K16" s="440">
        <f t="shared" si="2"/>
        <v>0</v>
      </c>
    </row>
    <row r="17" spans="1:11" ht="12.75" customHeight="1">
      <c r="A17" s="435" t="s">
        <v>20</v>
      </c>
      <c r="B17" s="436"/>
      <c r="C17" s="442" t="s">
        <v>63</v>
      </c>
      <c r="D17" s="443">
        <f t="shared" ref="D17:K17" si="4">SUM(D12:D16)</f>
        <v>17370</v>
      </c>
      <c r="E17" s="443">
        <f t="shared" si="4"/>
        <v>146386</v>
      </c>
      <c r="F17" s="443">
        <f t="shared" si="4"/>
        <v>23729</v>
      </c>
      <c r="G17" s="443">
        <f t="shared" si="4"/>
        <v>170115</v>
      </c>
      <c r="H17" s="443">
        <f t="shared" si="4"/>
        <v>8064</v>
      </c>
      <c r="I17" s="443">
        <f t="shared" si="4"/>
        <v>178179</v>
      </c>
      <c r="J17" s="443">
        <f t="shared" si="4"/>
        <v>0</v>
      </c>
      <c r="K17" s="444">
        <f t="shared" si="4"/>
        <v>178179</v>
      </c>
    </row>
    <row r="18" spans="1:11" ht="15" customHeight="1">
      <c r="A18" s="435" t="s">
        <v>21</v>
      </c>
      <c r="B18" s="436"/>
      <c r="C18" s="442" t="s">
        <v>64</v>
      </c>
      <c r="D18" s="443">
        <f t="shared" ref="D18:K18" si="5">SUM(D17,D11)</f>
        <v>223765</v>
      </c>
      <c r="E18" s="443">
        <f t="shared" si="5"/>
        <v>337885</v>
      </c>
      <c r="F18" s="443">
        <f t="shared" si="5"/>
        <v>19754</v>
      </c>
      <c r="G18" s="443">
        <f t="shared" si="5"/>
        <v>357639</v>
      </c>
      <c r="H18" s="443">
        <f t="shared" si="5"/>
        <v>9327</v>
      </c>
      <c r="I18" s="443">
        <f t="shared" si="5"/>
        <v>366966</v>
      </c>
      <c r="J18" s="443">
        <f t="shared" si="5"/>
        <v>6378</v>
      </c>
      <c r="K18" s="444">
        <f t="shared" si="5"/>
        <v>373344</v>
      </c>
    </row>
    <row r="19" spans="1:11" ht="12.75" customHeight="1">
      <c r="A19" s="435" t="s">
        <v>22</v>
      </c>
      <c r="B19" s="436" t="s">
        <v>555</v>
      </c>
      <c r="C19" s="437" t="s">
        <v>531</v>
      </c>
      <c r="D19" s="441"/>
      <c r="E19" s="441"/>
      <c r="F19" s="439">
        <v>2000</v>
      </c>
      <c r="G19" s="439">
        <f t="shared" si="0"/>
        <v>2000</v>
      </c>
      <c r="H19" s="439"/>
      <c r="I19" s="439">
        <f t="shared" si="1"/>
        <v>2000</v>
      </c>
      <c r="J19" s="439"/>
      <c r="K19" s="440">
        <f t="shared" si="2"/>
        <v>2000</v>
      </c>
    </row>
    <row r="20" spans="1:11" ht="12.75" customHeight="1">
      <c r="A20" s="435" t="s">
        <v>23</v>
      </c>
      <c r="B20" s="436" t="s">
        <v>557</v>
      </c>
      <c r="C20" s="437" t="s">
        <v>532</v>
      </c>
      <c r="D20" s="441"/>
      <c r="E20" s="441"/>
      <c r="F20" s="439"/>
      <c r="G20" s="439">
        <f t="shared" si="0"/>
        <v>0</v>
      </c>
      <c r="H20" s="439"/>
      <c r="I20" s="439">
        <f t="shared" si="1"/>
        <v>0</v>
      </c>
      <c r="J20" s="439"/>
      <c r="K20" s="440">
        <f t="shared" si="2"/>
        <v>0</v>
      </c>
    </row>
    <row r="21" spans="1:11" ht="15" customHeight="1">
      <c r="A21" s="435" t="s">
        <v>24</v>
      </c>
      <c r="B21" s="436" t="s">
        <v>554</v>
      </c>
      <c r="C21" s="442" t="s">
        <v>65</v>
      </c>
      <c r="D21" s="443"/>
      <c r="E21" s="443">
        <f>SUM(E19:E20)</f>
        <v>0</v>
      </c>
      <c r="F21" s="443">
        <f>SUM(F19:F20)</f>
        <v>2000</v>
      </c>
      <c r="G21" s="443">
        <f>SUM(G19:G20)</f>
        <v>2000</v>
      </c>
      <c r="H21" s="443">
        <f>SUM(H19:H20)</f>
        <v>0</v>
      </c>
      <c r="I21" s="443">
        <f>SUM(I19:I20)</f>
        <v>2000</v>
      </c>
      <c r="J21" s="443">
        <f t="shared" ref="J21:K21" si="6">SUM(J19:J20)</f>
        <v>0</v>
      </c>
      <c r="K21" s="444">
        <f t="shared" si="6"/>
        <v>2000</v>
      </c>
    </row>
    <row r="22" spans="1:11" ht="26.25" customHeight="1" thickBot="1">
      <c r="A22" s="445" t="s">
        <v>25</v>
      </c>
      <c r="B22" s="446"/>
      <c r="C22" s="447" t="s">
        <v>66</v>
      </c>
      <c r="D22" s="448">
        <f t="shared" ref="D22:K22" si="7">SUM(D21,D18)</f>
        <v>223765</v>
      </c>
      <c r="E22" s="448">
        <f t="shared" si="7"/>
        <v>337885</v>
      </c>
      <c r="F22" s="448">
        <f t="shared" si="7"/>
        <v>21754</v>
      </c>
      <c r="G22" s="448">
        <f t="shared" si="7"/>
        <v>359639</v>
      </c>
      <c r="H22" s="448">
        <f t="shared" si="7"/>
        <v>9327</v>
      </c>
      <c r="I22" s="448">
        <f t="shared" si="7"/>
        <v>368966</v>
      </c>
      <c r="J22" s="448">
        <f t="shared" si="7"/>
        <v>6378</v>
      </c>
      <c r="K22" s="449">
        <f t="shared" si="7"/>
        <v>375344</v>
      </c>
    </row>
    <row r="23" spans="1:11" ht="9.9499999999999993" customHeight="1">
      <c r="C23" s="11"/>
      <c r="D23" s="12"/>
    </row>
    <row r="24" spans="1:11" ht="9.9499999999999993" customHeight="1">
      <c r="C24" s="11"/>
      <c r="D24" s="12"/>
    </row>
    <row r="25" spans="1:11" ht="9.9499999999999993" customHeight="1">
      <c r="C25" s="13"/>
      <c r="D25" s="14"/>
    </row>
    <row r="26" spans="1:11" ht="9.9499999999999993" customHeight="1">
      <c r="C26" s="15"/>
      <c r="D26" s="15"/>
    </row>
    <row r="27" spans="1:11" ht="25.5" customHeight="1" thickBot="1">
      <c r="A27" s="767" t="s">
        <v>67</v>
      </c>
      <c r="B27" s="768"/>
      <c r="C27" s="768"/>
      <c r="D27" s="768"/>
      <c r="E27" s="768"/>
      <c r="F27" s="768"/>
      <c r="G27" s="768"/>
      <c r="H27" s="768"/>
      <c r="I27" s="768"/>
      <c r="J27" s="768"/>
      <c r="K27" s="768"/>
    </row>
    <row r="28" spans="1:11" s="8" customFormat="1" ht="15.75" customHeight="1">
      <c r="A28" s="769"/>
      <c r="B28" s="775" t="s">
        <v>546</v>
      </c>
      <c r="C28" s="771" t="s">
        <v>60</v>
      </c>
      <c r="D28" s="773" t="s">
        <v>1230</v>
      </c>
      <c r="E28" s="773" t="s">
        <v>1231</v>
      </c>
      <c r="F28" s="778" t="s">
        <v>235</v>
      </c>
      <c r="G28" s="778" t="s">
        <v>1262</v>
      </c>
      <c r="H28" s="778" t="s">
        <v>235</v>
      </c>
      <c r="I28" s="778" t="s">
        <v>1262</v>
      </c>
      <c r="J28" s="778" t="s">
        <v>235</v>
      </c>
      <c r="K28" s="780" t="s">
        <v>236</v>
      </c>
    </row>
    <row r="29" spans="1:11" s="9" customFormat="1" ht="30.75" customHeight="1">
      <c r="A29" s="770"/>
      <c r="B29" s="776"/>
      <c r="C29" s="777"/>
      <c r="D29" s="774"/>
      <c r="E29" s="774"/>
      <c r="F29" s="779"/>
      <c r="G29" s="779"/>
      <c r="H29" s="779"/>
      <c r="I29" s="779"/>
      <c r="J29" s="779"/>
      <c r="K29" s="781"/>
    </row>
    <row r="30" spans="1:11" s="9" customFormat="1" ht="12.75" customHeight="1">
      <c r="A30" s="433"/>
      <c r="B30" s="434"/>
      <c r="C30" s="422" t="s">
        <v>10</v>
      </c>
      <c r="D30" s="450" t="s">
        <v>11</v>
      </c>
      <c r="E30" s="401" t="s">
        <v>11</v>
      </c>
      <c r="F30" s="401" t="s">
        <v>12</v>
      </c>
      <c r="G30" s="401" t="s">
        <v>12</v>
      </c>
      <c r="H30" s="401" t="s">
        <v>237</v>
      </c>
      <c r="I30" s="401" t="s">
        <v>12</v>
      </c>
      <c r="J30" s="401" t="s">
        <v>237</v>
      </c>
      <c r="K30" s="402" t="s">
        <v>238</v>
      </c>
    </row>
    <row r="31" spans="1:11" ht="12.75" customHeight="1">
      <c r="A31" s="435" t="s">
        <v>2</v>
      </c>
      <c r="B31" s="436" t="s">
        <v>559</v>
      </c>
      <c r="C31" s="437" t="s">
        <v>68</v>
      </c>
      <c r="D31" s="441">
        <v>82274</v>
      </c>
      <c r="E31" s="441">
        <v>91277</v>
      </c>
      <c r="F31" s="439">
        <v>45</v>
      </c>
      <c r="G31" s="439">
        <f>SUM(E31,F31)</f>
        <v>91322</v>
      </c>
      <c r="H31" s="439">
        <v>947</v>
      </c>
      <c r="I31" s="439">
        <f>SUM(H31,G31)</f>
        <v>92269</v>
      </c>
      <c r="J31" s="439">
        <v>760</v>
      </c>
      <c r="K31" s="440">
        <f>SUM(I31,J31)</f>
        <v>93029</v>
      </c>
    </row>
    <row r="32" spans="1:11" ht="12.75" customHeight="1">
      <c r="A32" s="435" t="s">
        <v>4</v>
      </c>
      <c r="B32" s="436" t="s">
        <v>560</v>
      </c>
      <c r="C32" s="451" t="s">
        <v>400</v>
      </c>
      <c r="D32" s="441">
        <v>16891</v>
      </c>
      <c r="E32" s="441">
        <v>17990</v>
      </c>
      <c r="F32" s="439">
        <v>30</v>
      </c>
      <c r="G32" s="439">
        <f t="shared" ref="G32:G45" si="8">SUM(E32,F32)</f>
        <v>18020</v>
      </c>
      <c r="H32" s="439">
        <v>271</v>
      </c>
      <c r="I32" s="439">
        <f t="shared" ref="I32:I45" si="9">SUM(H32,G32)</f>
        <v>18291</v>
      </c>
      <c r="J32" s="439">
        <v>320</v>
      </c>
      <c r="K32" s="440">
        <f t="shared" ref="K32:K45" si="10">SUM(I32,J32)</f>
        <v>18611</v>
      </c>
    </row>
    <row r="33" spans="1:11" ht="12.75" customHeight="1">
      <c r="A33" s="435" t="s">
        <v>50</v>
      </c>
      <c r="B33" s="436" t="s">
        <v>561</v>
      </c>
      <c r="C33" s="441" t="s">
        <v>70</v>
      </c>
      <c r="D33" s="441">
        <v>39724</v>
      </c>
      <c r="E33" s="441">
        <v>41906</v>
      </c>
      <c r="F33" s="439">
        <v>2245</v>
      </c>
      <c r="G33" s="439">
        <f t="shared" si="8"/>
        <v>44151</v>
      </c>
      <c r="H33" s="439">
        <v>1291</v>
      </c>
      <c r="I33" s="439">
        <f t="shared" si="9"/>
        <v>45442</v>
      </c>
      <c r="J33" s="439">
        <v>91</v>
      </c>
      <c r="K33" s="440">
        <f t="shared" si="10"/>
        <v>45533</v>
      </c>
    </row>
    <row r="34" spans="1:11" ht="12.75" customHeight="1">
      <c r="A34" s="435" t="s">
        <v>13</v>
      </c>
      <c r="B34" s="436" t="s">
        <v>562</v>
      </c>
      <c r="C34" s="437" t="s">
        <v>517</v>
      </c>
      <c r="D34" s="441">
        <v>4398</v>
      </c>
      <c r="E34" s="441">
        <v>4063</v>
      </c>
      <c r="F34" s="439">
        <v>213</v>
      </c>
      <c r="G34" s="439">
        <f t="shared" si="8"/>
        <v>4276</v>
      </c>
      <c r="H34" s="439">
        <v>157</v>
      </c>
      <c r="I34" s="439">
        <f t="shared" si="9"/>
        <v>4433</v>
      </c>
      <c r="J34" s="439">
        <v>1535</v>
      </c>
      <c r="K34" s="440">
        <f t="shared" si="10"/>
        <v>5968</v>
      </c>
    </row>
    <row r="35" spans="1:11" ht="12.75" customHeight="1">
      <c r="A35" s="435" t="s">
        <v>51</v>
      </c>
      <c r="B35" s="436" t="s">
        <v>563</v>
      </c>
      <c r="C35" s="441" t="s">
        <v>518</v>
      </c>
      <c r="D35" s="441">
        <v>15888</v>
      </c>
      <c r="E35" s="441">
        <v>11703</v>
      </c>
      <c r="F35" s="439">
        <v>50</v>
      </c>
      <c r="G35" s="439">
        <f t="shared" si="8"/>
        <v>11753</v>
      </c>
      <c r="H35" s="439"/>
      <c r="I35" s="439">
        <f t="shared" si="9"/>
        <v>11753</v>
      </c>
      <c r="J35" s="439">
        <v>20</v>
      </c>
      <c r="K35" s="440">
        <f t="shared" si="10"/>
        <v>11773</v>
      </c>
    </row>
    <row r="36" spans="1:11" ht="12.75" customHeight="1">
      <c r="A36" s="435" t="s">
        <v>14</v>
      </c>
      <c r="B36" s="436" t="s">
        <v>762</v>
      </c>
      <c r="C36" s="437" t="s">
        <v>71</v>
      </c>
      <c r="D36" s="441">
        <v>9169</v>
      </c>
      <c r="E36" s="441">
        <v>15633</v>
      </c>
      <c r="F36" s="439">
        <v>-10732</v>
      </c>
      <c r="G36" s="439">
        <f t="shared" si="8"/>
        <v>4901</v>
      </c>
      <c r="H36" s="439">
        <v>2786</v>
      </c>
      <c r="I36" s="439">
        <f t="shared" si="9"/>
        <v>7687</v>
      </c>
      <c r="J36" s="439">
        <v>2862</v>
      </c>
      <c r="K36" s="440">
        <f t="shared" si="10"/>
        <v>10549</v>
      </c>
    </row>
    <row r="37" spans="1:11" s="9" customFormat="1" ht="12.75" customHeight="1">
      <c r="A37" s="435" t="s">
        <v>52</v>
      </c>
      <c r="B37" s="436"/>
      <c r="C37" s="452" t="s">
        <v>72</v>
      </c>
      <c r="D37" s="443">
        <f t="shared" ref="D37:K37" si="11">SUM(D31:D36)</f>
        <v>168344</v>
      </c>
      <c r="E37" s="443">
        <f t="shared" si="11"/>
        <v>182572</v>
      </c>
      <c r="F37" s="443">
        <f t="shared" si="11"/>
        <v>-8149</v>
      </c>
      <c r="G37" s="443">
        <f t="shared" si="11"/>
        <v>174423</v>
      </c>
      <c r="H37" s="443">
        <f t="shared" si="11"/>
        <v>5452</v>
      </c>
      <c r="I37" s="443">
        <f t="shared" si="11"/>
        <v>179875</v>
      </c>
      <c r="J37" s="443">
        <f t="shared" si="11"/>
        <v>5588</v>
      </c>
      <c r="K37" s="444">
        <f t="shared" si="11"/>
        <v>185463</v>
      </c>
    </row>
    <row r="38" spans="1:11" ht="12.75" customHeight="1">
      <c r="A38" s="435" t="s">
        <v>15</v>
      </c>
      <c r="B38" s="436" t="s">
        <v>564</v>
      </c>
      <c r="C38" s="451" t="s">
        <v>73</v>
      </c>
      <c r="D38" s="441">
        <v>11370</v>
      </c>
      <c r="E38" s="441">
        <v>89157</v>
      </c>
      <c r="F38" s="439">
        <v>15000</v>
      </c>
      <c r="G38" s="439">
        <f t="shared" si="8"/>
        <v>104157</v>
      </c>
      <c r="H38" s="439">
        <v>241</v>
      </c>
      <c r="I38" s="439">
        <f t="shared" si="9"/>
        <v>104398</v>
      </c>
      <c r="J38" s="439">
        <v>13943</v>
      </c>
      <c r="K38" s="440">
        <f t="shared" si="10"/>
        <v>118341</v>
      </c>
    </row>
    <row r="39" spans="1:11" ht="12.75" customHeight="1">
      <c r="A39" s="435" t="s">
        <v>53</v>
      </c>
      <c r="B39" s="436" t="s">
        <v>565</v>
      </c>
      <c r="C39" s="441" t="s">
        <v>519</v>
      </c>
      <c r="D39" s="441">
        <v>36000</v>
      </c>
      <c r="E39" s="441">
        <v>42609</v>
      </c>
      <c r="F39" s="439">
        <v>13153</v>
      </c>
      <c r="G39" s="439">
        <f t="shared" si="8"/>
        <v>55762</v>
      </c>
      <c r="H39" s="439">
        <v>-1</v>
      </c>
      <c r="I39" s="439">
        <f t="shared" si="9"/>
        <v>55761</v>
      </c>
      <c r="J39" s="439">
        <v>-13153</v>
      </c>
      <c r="K39" s="440">
        <f t="shared" si="10"/>
        <v>42608</v>
      </c>
    </row>
    <row r="40" spans="1:11" ht="12.75" customHeight="1">
      <c r="A40" s="435" t="s">
        <v>16</v>
      </c>
      <c r="B40" s="436" t="s">
        <v>566</v>
      </c>
      <c r="C40" s="437" t="s">
        <v>520</v>
      </c>
      <c r="D40" s="441"/>
      <c r="E40" s="441"/>
      <c r="F40" s="439">
        <v>14</v>
      </c>
      <c r="G40" s="439">
        <f t="shared" si="8"/>
        <v>14</v>
      </c>
      <c r="H40" s="439"/>
      <c r="I40" s="439">
        <f t="shared" si="9"/>
        <v>14</v>
      </c>
      <c r="J40" s="439"/>
      <c r="K40" s="440">
        <f t="shared" si="10"/>
        <v>14</v>
      </c>
    </row>
    <row r="41" spans="1:11" ht="15.75" customHeight="1">
      <c r="A41" s="435" t="s">
        <v>17</v>
      </c>
      <c r="B41" s="436" t="s">
        <v>762</v>
      </c>
      <c r="C41" s="451" t="s">
        <v>521</v>
      </c>
      <c r="D41" s="441">
        <v>5120</v>
      </c>
      <c r="E41" s="441">
        <v>20275</v>
      </c>
      <c r="F41" s="439">
        <v>-264</v>
      </c>
      <c r="G41" s="439">
        <f t="shared" si="8"/>
        <v>20011</v>
      </c>
      <c r="H41" s="439">
        <v>3635</v>
      </c>
      <c r="I41" s="439">
        <f t="shared" si="9"/>
        <v>23646</v>
      </c>
      <c r="J41" s="439"/>
      <c r="K41" s="440">
        <f t="shared" si="10"/>
        <v>23646</v>
      </c>
    </row>
    <row r="42" spans="1:11" s="9" customFormat="1" ht="12.75" customHeight="1">
      <c r="A42" s="435" t="s">
        <v>19</v>
      </c>
      <c r="B42" s="436"/>
      <c r="C42" s="442" t="s">
        <v>74</v>
      </c>
      <c r="D42" s="443">
        <f t="shared" ref="D42:K42" si="12">SUM(D38:D41)</f>
        <v>52490</v>
      </c>
      <c r="E42" s="443">
        <f t="shared" si="12"/>
        <v>152041</v>
      </c>
      <c r="F42" s="443">
        <f t="shared" si="12"/>
        <v>27903</v>
      </c>
      <c r="G42" s="443">
        <f t="shared" si="12"/>
        <v>179944</v>
      </c>
      <c r="H42" s="443">
        <f t="shared" si="12"/>
        <v>3875</v>
      </c>
      <c r="I42" s="443">
        <f t="shared" si="12"/>
        <v>183819</v>
      </c>
      <c r="J42" s="443">
        <f t="shared" si="12"/>
        <v>790</v>
      </c>
      <c r="K42" s="444">
        <f t="shared" si="12"/>
        <v>184609</v>
      </c>
    </row>
    <row r="43" spans="1:11" s="9" customFormat="1" ht="15" customHeight="1">
      <c r="A43" s="435" t="s">
        <v>20</v>
      </c>
      <c r="B43" s="436"/>
      <c r="C43" s="442" t="s">
        <v>75</v>
      </c>
      <c r="D43" s="443">
        <f t="shared" ref="D43:K43" si="13">SUM(D42,D37)</f>
        <v>220834</v>
      </c>
      <c r="E43" s="443">
        <f t="shared" si="13"/>
        <v>334613</v>
      </c>
      <c r="F43" s="443">
        <f t="shared" si="13"/>
        <v>19754</v>
      </c>
      <c r="G43" s="443">
        <f t="shared" si="13"/>
        <v>354367</v>
      </c>
      <c r="H43" s="443">
        <f t="shared" si="13"/>
        <v>9327</v>
      </c>
      <c r="I43" s="443">
        <f t="shared" si="13"/>
        <v>363694</v>
      </c>
      <c r="J43" s="443">
        <f t="shared" si="13"/>
        <v>6378</v>
      </c>
      <c r="K43" s="444">
        <f t="shared" si="13"/>
        <v>370072</v>
      </c>
    </row>
    <row r="44" spans="1:11" s="9" customFormat="1" ht="12.75" customHeight="1">
      <c r="A44" s="435" t="s">
        <v>21</v>
      </c>
      <c r="B44" s="436" t="s">
        <v>567</v>
      </c>
      <c r="C44" s="437" t="s">
        <v>522</v>
      </c>
      <c r="D44" s="441">
        <v>2931</v>
      </c>
      <c r="E44" s="441">
        <v>3272</v>
      </c>
      <c r="F44" s="441">
        <v>2000</v>
      </c>
      <c r="G44" s="439">
        <f t="shared" si="8"/>
        <v>5272</v>
      </c>
      <c r="H44" s="434"/>
      <c r="I44" s="439">
        <f t="shared" si="9"/>
        <v>5272</v>
      </c>
      <c r="J44" s="434"/>
      <c r="K44" s="440">
        <f t="shared" si="10"/>
        <v>5272</v>
      </c>
    </row>
    <row r="45" spans="1:11" s="9" customFormat="1" ht="12.75" customHeight="1">
      <c r="A45" s="435" t="s">
        <v>22</v>
      </c>
      <c r="B45" s="436" t="s">
        <v>568</v>
      </c>
      <c r="C45" s="437" t="s">
        <v>523</v>
      </c>
      <c r="D45" s="441"/>
      <c r="E45" s="441"/>
      <c r="F45" s="434"/>
      <c r="G45" s="439">
        <f t="shared" si="8"/>
        <v>0</v>
      </c>
      <c r="H45" s="434"/>
      <c r="I45" s="439">
        <f t="shared" si="9"/>
        <v>0</v>
      </c>
      <c r="J45" s="434"/>
      <c r="K45" s="440">
        <f t="shared" si="10"/>
        <v>0</v>
      </c>
    </row>
    <row r="46" spans="1:11" s="9" customFormat="1" ht="15" customHeight="1">
      <c r="A46" s="435" t="s">
        <v>23</v>
      </c>
      <c r="B46" s="436" t="s">
        <v>569</v>
      </c>
      <c r="C46" s="442" t="s">
        <v>76</v>
      </c>
      <c r="D46" s="443">
        <f t="shared" ref="D46:K46" si="14">SUM(D44:D45)</f>
        <v>2931</v>
      </c>
      <c r="E46" s="443">
        <f t="shared" si="14"/>
        <v>3272</v>
      </c>
      <c r="F46" s="443">
        <f t="shared" si="14"/>
        <v>2000</v>
      </c>
      <c r="G46" s="443">
        <f t="shared" si="14"/>
        <v>5272</v>
      </c>
      <c r="H46" s="443">
        <f t="shared" si="14"/>
        <v>0</v>
      </c>
      <c r="I46" s="443">
        <f t="shared" si="14"/>
        <v>5272</v>
      </c>
      <c r="J46" s="443">
        <f t="shared" si="14"/>
        <v>0</v>
      </c>
      <c r="K46" s="444">
        <f t="shared" si="14"/>
        <v>5272</v>
      </c>
    </row>
    <row r="47" spans="1:11" s="15" customFormat="1" ht="26.25" customHeight="1" thickBot="1">
      <c r="A47" s="445" t="s">
        <v>24</v>
      </c>
      <c r="B47" s="453"/>
      <c r="C47" s="447" t="s">
        <v>77</v>
      </c>
      <c r="D47" s="454">
        <f t="shared" ref="D47:K47" si="15">SUM(D46,D43)</f>
        <v>223765</v>
      </c>
      <c r="E47" s="454">
        <f t="shared" si="15"/>
        <v>337885</v>
      </c>
      <c r="F47" s="454">
        <f t="shared" si="15"/>
        <v>21754</v>
      </c>
      <c r="G47" s="454">
        <f t="shared" si="15"/>
        <v>359639</v>
      </c>
      <c r="H47" s="454">
        <f t="shared" si="15"/>
        <v>9327</v>
      </c>
      <c r="I47" s="454">
        <f t="shared" si="15"/>
        <v>368966</v>
      </c>
      <c r="J47" s="454">
        <f t="shared" si="15"/>
        <v>6378</v>
      </c>
      <c r="K47" s="455">
        <f t="shared" si="15"/>
        <v>375344</v>
      </c>
    </row>
  </sheetData>
  <mergeCells count="24">
    <mergeCell ref="E2:E3"/>
    <mergeCell ref="E28:E29"/>
    <mergeCell ref="A28:A29"/>
    <mergeCell ref="I28:I29"/>
    <mergeCell ref="F2:F3"/>
    <mergeCell ref="G2:G3"/>
    <mergeCell ref="F28:F29"/>
    <mergeCell ref="G28:G29"/>
    <mergeCell ref="A1:K1"/>
    <mergeCell ref="A2:A3"/>
    <mergeCell ref="C2:C3"/>
    <mergeCell ref="D2:D3"/>
    <mergeCell ref="B28:B29"/>
    <mergeCell ref="B2:B3"/>
    <mergeCell ref="C28:C29"/>
    <mergeCell ref="D28:D29"/>
    <mergeCell ref="J2:J3"/>
    <mergeCell ref="K2:K3"/>
    <mergeCell ref="J28:J29"/>
    <mergeCell ref="K28:K29"/>
    <mergeCell ref="A27:K27"/>
    <mergeCell ref="H2:H3"/>
    <mergeCell ref="I2:I3"/>
    <mergeCell ref="H28:H29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2018. évi mérlege (eFt)&amp;R&amp;"Times New Roman,Félkövér" 2. melléklet a 9/2018. (XII.5.)önkormányzati rendelethez</oddHeader>
    <oddFooter>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4"/>
  <sheetViews>
    <sheetView view="pageBreakPreview" topLeftCell="B1" zoomScale="60" zoomScaleNormal="100" workbookViewId="0">
      <selection activeCell="C9" sqref="C9"/>
    </sheetView>
  </sheetViews>
  <sheetFormatPr defaultRowHeight="12.75"/>
  <cols>
    <col min="1" max="1" width="142.42578125" style="333" hidden="1" customWidth="1"/>
    <col min="2" max="2" width="10.28515625" style="333" customWidth="1"/>
    <col min="3" max="3" width="78.5703125" style="334" customWidth="1"/>
    <col min="4" max="4" width="22" style="333" hidden="1" customWidth="1"/>
    <col min="5" max="5" width="13.85546875" style="333" hidden="1" customWidth="1"/>
    <col min="6" max="6" width="6.5703125" style="333" hidden="1" customWidth="1"/>
    <col min="7" max="7" width="11.42578125" style="335" customWidth="1"/>
    <col min="8" max="8" width="11" style="335" hidden="1" customWidth="1"/>
    <col min="9" max="9" width="11.42578125" style="335" customWidth="1"/>
    <col min="10" max="10" width="10.5703125" style="333" customWidth="1"/>
    <col min="11" max="11" width="11.28515625" style="333" customWidth="1"/>
    <col min="12" max="256" width="9.140625" style="333"/>
    <col min="257" max="257" width="0" style="333" hidden="1" customWidth="1"/>
    <col min="258" max="258" width="10.28515625" style="333" customWidth="1"/>
    <col min="259" max="259" width="69.5703125" style="333" customWidth="1"/>
    <col min="260" max="262" width="0" style="333" hidden="1" customWidth="1"/>
    <col min="263" max="263" width="10.42578125" style="333" customWidth="1"/>
    <col min="264" max="512" width="9.140625" style="333"/>
    <col min="513" max="513" width="0" style="333" hidden="1" customWidth="1"/>
    <col min="514" max="514" width="10.28515625" style="333" customWidth="1"/>
    <col min="515" max="515" width="69.5703125" style="333" customWidth="1"/>
    <col min="516" max="518" width="0" style="333" hidden="1" customWidth="1"/>
    <col min="519" max="519" width="10.42578125" style="333" customWidth="1"/>
    <col min="520" max="768" width="9.140625" style="333"/>
    <col min="769" max="769" width="0" style="333" hidden="1" customWidth="1"/>
    <col min="770" max="770" width="10.28515625" style="333" customWidth="1"/>
    <col min="771" max="771" width="69.5703125" style="333" customWidth="1"/>
    <col min="772" max="774" width="0" style="333" hidden="1" customWidth="1"/>
    <col min="775" max="775" width="10.42578125" style="333" customWidth="1"/>
    <col min="776" max="1024" width="9.140625" style="333"/>
    <col min="1025" max="1025" width="0" style="333" hidden="1" customWidth="1"/>
    <col min="1026" max="1026" width="10.28515625" style="333" customWidth="1"/>
    <col min="1027" max="1027" width="69.5703125" style="333" customWidth="1"/>
    <col min="1028" max="1030" width="0" style="333" hidden="1" customWidth="1"/>
    <col min="1031" max="1031" width="10.42578125" style="333" customWidth="1"/>
    <col min="1032" max="1280" width="9.140625" style="333"/>
    <col min="1281" max="1281" width="0" style="333" hidden="1" customWidth="1"/>
    <col min="1282" max="1282" width="10.28515625" style="333" customWidth="1"/>
    <col min="1283" max="1283" width="69.5703125" style="333" customWidth="1"/>
    <col min="1284" max="1286" width="0" style="333" hidden="1" customWidth="1"/>
    <col min="1287" max="1287" width="10.42578125" style="333" customWidth="1"/>
    <col min="1288" max="1536" width="9.140625" style="333"/>
    <col min="1537" max="1537" width="0" style="333" hidden="1" customWidth="1"/>
    <col min="1538" max="1538" width="10.28515625" style="333" customWidth="1"/>
    <col min="1539" max="1539" width="69.5703125" style="333" customWidth="1"/>
    <col min="1540" max="1542" width="0" style="333" hidden="1" customWidth="1"/>
    <col min="1543" max="1543" width="10.42578125" style="333" customWidth="1"/>
    <col min="1544" max="1792" width="9.140625" style="333"/>
    <col min="1793" max="1793" width="0" style="333" hidden="1" customWidth="1"/>
    <col min="1794" max="1794" width="10.28515625" style="333" customWidth="1"/>
    <col min="1795" max="1795" width="69.5703125" style="333" customWidth="1"/>
    <col min="1796" max="1798" width="0" style="333" hidden="1" customWidth="1"/>
    <col min="1799" max="1799" width="10.42578125" style="333" customWidth="1"/>
    <col min="1800" max="2048" width="9.140625" style="333"/>
    <col min="2049" max="2049" width="0" style="333" hidden="1" customWidth="1"/>
    <col min="2050" max="2050" width="10.28515625" style="333" customWidth="1"/>
    <col min="2051" max="2051" width="69.5703125" style="333" customWidth="1"/>
    <col min="2052" max="2054" width="0" style="333" hidden="1" customWidth="1"/>
    <col min="2055" max="2055" width="10.42578125" style="333" customWidth="1"/>
    <col min="2056" max="2304" width="9.140625" style="333"/>
    <col min="2305" max="2305" width="0" style="333" hidden="1" customWidth="1"/>
    <col min="2306" max="2306" width="10.28515625" style="333" customWidth="1"/>
    <col min="2307" max="2307" width="69.5703125" style="333" customWidth="1"/>
    <col min="2308" max="2310" width="0" style="333" hidden="1" customWidth="1"/>
    <col min="2311" max="2311" width="10.42578125" style="333" customWidth="1"/>
    <col min="2312" max="2560" width="9.140625" style="333"/>
    <col min="2561" max="2561" width="0" style="333" hidden="1" customWidth="1"/>
    <col min="2562" max="2562" width="10.28515625" style="333" customWidth="1"/>
    <col min="2563" max="2563" width="69.5703125" style="333" customWidth="1"/>
    <col min="2564" max="2566" width="0" style="333" hidden="1" customWidth="1"/>
    <col min="2567" max="2567" width="10.42578125" style="333" customWidth="1"/>
    <col min="2568" max="2816" width="9.140625" style="333"/>
    <col min="2817" max="2817" width="0" style="333" hidden="1" customWidth="1"/>
    <col min="2818" max="2818" width="10.28515625" style="333" customWidth="1"/>
    <col min="2819" max="2819" width="69.5703125" style="333" customWidth="1"/>
    <col min="2820" max="2822" width="0" style="333" hidden="1" customWidth="1"/>
    <col min="2823" max="2823" width="10.42578125" style="333" customWidth="1"/>
    <col min="2824" max="3072" width="9.140625" style="333"/>
    <col min="3073" max="3073" width="0" style="333" hidden="1" customWidth="1"/>
    <col min="3074" max="3074" width="10.28515625" style="333" customWidth="1"/>
    <col min="3075" max="3075" width="69.5703125" style="333" customWidth="1"/>
    <col min="3076" max="3078" width="0" style="333" hidden="1" customWidth="1"/>
    <col min="3079" max="3079" width="10.42578125" style="333" customWidth="1"/>
    <col min="3080" max="3328" width="9.140625" style="333"/>
    <col min="3329" max="3329" width="0" style="333" hidden="1" customWidth="1"/>
    <col min="3330" max="3330" width="10.28515625" style="333" customWidth="1"/>
    <col min="3331" max="3331" width="69.5703125" style="333" customWidth="1"/>
    <col min="3332" max="3334" width="0" style="333" hidden="1" customWidth="1"/>
    <col min="3335" max="3335" width="10.42578125" style="333" customWidth="1"/>
    <col min="3336" max="3584" width="9.140625" style="333"/>
    <col min="3585" max="3585" width="0" style="333" hidden="1" customWidth="1"/>
    <col min="3586" max="3586" width="10.28515625" style="333" customWidth="1"/>
    <col min="3587" max="3587" width="69.5703125" style="333" customWidth="1"/>
    <col min="3588" max="3590" width="0" style="333" hidden="1" customWidth="1"/>
    <col min="3591" max="3591" width="10.42578125" style="333" customWidth="1"/>
    <col min="3592" max="3840" width="9.140625" style="333"/>
    <col min="3841" max="3841" width="0" style="333" hidden="1" customWidth="1"/>
    <col min="3842" max="3842" width="10.28515625" style="333" customWidth="1"/>
    <col min="3843" max="3843" width="69.5703125" style="333" customWidth="1"/>
    <col min="3844" max="3846" width="0" style="333" hidden="1" customWidth="1"/>
    <col min="3847" max="3847" width="10.42578125" style="333" customWidth="1"/>
    <col min="3848" max="4096" width="9.140625" style="333"/>
    <col min="4097" max="4097" width="0" style="333" hidden="1" customWidth="1"/>
    <col min="4098" max="4098" width="10.28515625" style="333" customWidth="1"/>
    <col min="4099" max="4099" width="69.5703125" style="333" customWidth="1"/>
    <col min="4100" max="4102" width="0" style="333" hidden="1" customWidth="1"/>
    <col min="4103" max="4103" width="10.42578125" style="333" customWidth="1"/>
    <col min="4104" max="4352" width="9.140625" style="333"/>
    <col min="4353" max="4353" width="0" style="333" hidden="1" customWidth="1"/>
    <col min="4354" max="4354" width="10.28515625" style="333" customWidth="1"/>
    <col min="4355" max="4355" width="69.5703125" style="333" customWidth="1"/>
    <col min="4356" max="4358" width="0" style="333" hidden="1" customWidth="1"/>
    <col min="4359" max="4359" width="10.42578125" style="333" customWidth="1"/>
    <col min="4360" max="4608" width="9.140625" style="333"/>
    <col min="4609" max="4609" width="0" style="333" hidden="1" customWidth="1"/>
    <col min="4610" max="4610" width="10.28515625" style="333" customWidth="1"/>
    <col min="4611" max="4611" width="69.5703125" style="333" customWidth="1"/>
    <col min="4612" max="4614" width="0" style="333" hidden="1" customWidth="1"/>
    <col min="4615" max="4615" width="10.42578125" style="333" customWidth="1"/>
    <col min="4616" max="4864" width="9.140625" style="333"/>
    <col min="4865" max="4865" width="0" style="333" hidden="1" customWidth="1"/>
    <col min="4866" max="4866" width="10.28515625" style="333" customWidth="1"/>
    <col min="4867" max="4867" width="69.5703125" style="333" customWidth="1"/>
    <col min="4868" max="4870" width="0" style="333" hidden="1" customWidth="1"/>
    <col min="4871" max="4871" width="10.42578125" style="333" customWidth="1"/>
    <col min="4872" max="5120" width="9.140625" style="333"/>
    <col min="5121" max="5121" width="0" style="333" hidden="1" customWidth="1"/>
    <col min="5122" max="5122" width="10.28515625" style="333" customWidth="1"/>
    <col min="5123" max="5123" width="69.5703125" style="333" customWidth="1"/>
    <col min="5124" max="5126" width="0" style="333" hidden="1" customWidth="1"/>
    <col min="5127" max="5127" width="10.42578125" style="333" customWidth="1"/>
    <col min="5128" max="5376" width="9.140625" style="333"/>
    <col min="5377" max="5377" width="0" style="333" hidden="1" customWidth="1"/>
    <col min="5378" max="5378" width="10.28515625" style="333" customWidth="1"/>
    <col min="5379" max="5379" width="69.5703125" style="333" customWidth="1"/>
    <col min="5380" max="5382" width="0" style="333" hidden="1" customWidth="1"/>
    <col min="5383" max="5383" width="10.42578125" style="333" customWidth="1"/>
    <col min="5384" max="5632" width="9.140625" style="333"/>
    <col min="5633" max="5633" width="0" style="333" hidden="1" customWidth="1"/>
    <col min="5634" max="5634" width="10.28515625" style="333" customWidth="1"/>
    <col min="5635" max="5635" width="69.5703125" style="333" customWidth="1"/>
    <col min="5636" max="5638" width="0" style="333" hidden="1" customWidth="1"/>
    <col min="5639" max="5639" width="10.42578125" style="333" customWidth="1"/>
    <col min="5640" max="5888" width="9.140625" style="333"/>
    <col min="5889" max="5889" width="0" style="333" hidden="1" customWidth="1"/>
    <col min="5890" max="5890" width="10.28515625" style="333" customWidth="1"/>
    <col min="5891" max="5891" width="69.5703125" style="333" customWidth="1"/>
    <col min="5892" max="5894" width="0" style="333" hidden="1" customWidth="1"/>
    <col min="5895" max="5895" width="10.42578125" style="333" customWidth="1"/>
    <col min="5896" max="6144" width="9.140625" style="333"/>
    <col min="6145" max="6145" width="0" style="333" hidden="1" customWidth="1"/>
    <col min="6146" max="6146" width="10.28515625" style="333" customWidth="1"/>
    <col min="6147" max="6147" width="69.5703125" style="333" customWidth="1"/>
    <col min="6148" max="6150" width="0" style="333" hidden="1" customWidth="1"/>
    <col min="6151" max="6151" width="10.42578125" style="333" customWidth="1"/>
    <col min="6152" max="6400" width="9.140625" style="333"/>
    <col min="6401" max="6401" width="0" style="333" hidden="1" customWidth="1"/>
    <col min="6402" max="6402" width="10.28515625" style="333" customWidth="1"/>
    <col min="6403" max="6403" width="69.5703125" style="333" customWidth="1"/>
    <col min="6404" max="6406" width="0" style="333" hidden="1" customWidth="1"/>
    <col min="6407" max="6407" width="10.42578125" style="333" customWidth="1"/>
    <col min="6408" max="6656" width="9.140625" style="333"/>
    <col min="6657" max="6657" width="0" style="333" hidden="1" customWidth="1"/>
    <col min="6658" max="6658" width="10.28515625" style="333" customWidth="1"/>
    <col min="6659" max="6659" width="69.5703125" style="333" customWidth="1"/>
    <col min="6660" max="6662" width="0" style="333" hidden="1" customWidth="1"/>
    <col min="6663" max="6663" width="10.42578125" style="333" customWidth="1"/>
    <col min="6664" max="6912" width="9.140625" style="333"/>
    <col min="6913" max="6913" width="0" style="333" hidden="1" customWidth="1"/>
    <col min="6914" max="6914" width="10.28515625" style="333" customWidth="1"/>
    <col min="6915" max="6915" width="69.5703125" style="333" customWidth="1"/>
    <col min="6916" max="6918" width="0" style="333" hidden="1" customWidth="1"/>
    <col min="6919" max="6919" width="10.42578125" style="333" customWidth="1"/>
    <col min="6920" max="7168" width="9.140625" style="333"/>
    <col min="7169" max="7169" width="0" style="333" hidden="1" customWidth="1"/>
    <col min="7170" max="7170" width="10.28515625" style="333" customWidth="1"/>
    <col min="7171" max="7171" width="69.5703125" style="333" customWidth="1"/>
    <col min="7172" max="7174" width="0" style="333" hidden="1" customWidth="1"/>
    <col min="7175" max="7175" width="10.42578125" style="333" customWidth="1"/>
    <col min="7176" max="7424" width="9.140625" style="333"/>
    <col min="7425" max="7425" width="0" style="333" hidden="1" customWidth="1"/>
    <col min="7426" max="7426" width="10.28515625" style="333" customWidth="1"/>
    <col min="7427" max="7427" width="69.5703125" style="333" customWidth="1"/>
    <col min="7428" max="7430" width="0" style="333" hidden="1" customWidth="1"/>
    <col min="7431" max="7431" width="10.42578125" style="333" customWidth="1"/>
    <col min="7432" max="7680" width="9.140625" style="333"/>
    <col min="7681" max="7681" width="0" style="333" hidden="1" customWidth="1"/>
    <col min="7682" max="7682" width="10.28515625" style="333" customWidth="1"/>
    <col min="7683" max="7683" width="69.5703125" style="333" customWidth="1"/>
    <col min="7684" max="7686" width="0" style="333" hidden="1" customWidth="1"/>
    <col min="7687" max="7687" width="10.42578125" style="333" customWidth="1"/>
    <col min="7688" max="7936" width="9.140625" style="333"/>
    <col min="7937" max="7937" width="0" style="333" hidden="1" customWidth="1"/>
    <col min="7938" max="7938" width="10.28515625" style="333" customWidth="1"/>
    <col min="7939" max="7939" width="69.5703125" style="333" customWidth="1"/>
    <col min="7940" max="7942" width="0" style="333" hidden="1" customWidth="1"/>
    <col min="7943" max="7943" width="10.42578125" style="333" customWidth="1"/>
    <col min="7944" max="8192" width="9.140625" style="333"/>
    <col min="8193" max="8193" width="0" style="333" hidden="1" customWidth="1"/>
    <col min="8194" max="8194" width="10.28515625" style="333" customWidth="1"/>
    <col min="8195" max="8195" width="69.5703125" style="333" customWidth="1"/>
    <col min="8196" max="8198" width="0" style="333" hidden="1" customWidth="1"/>
    <col min="8199" max="8199" width="10.42578125" style="333" customWidth="1"/>
    <col min="8200" max="8448" width="9.140625" style="333"/>
    <col min="8449" max="8449" width="0" style="333" hidden="1" customWidth="1"/>
    <col min="8450" max="8450" width="10.28515625" style="333" customWidth="1"/>
    <col min="8451" max="8451" width="69.5703125" style="333" customWidth="1"/>
    <col min="8452" max="8454" width="0" style="333" hidden="1" customWidth="1"/>
    <col min="8455" max="8455" width="10.42578125" style="333" customWidth="1"/>
    <col min="8456" max="8704" width="9.140625" style="333"/>
    <col min="8705" max="8705" width="0" style="333" hidden="1" customWidth="1"/>
    <col min="8706" max="8706" width="10.28515625" style="333" customWidth="1"/>
    <col min="8707" max="8707" width="69.5703125" style="333" customWidth="1"/>
    <col min="8708" max="8710" width="0" style="333" hidden="1" customWidth="1"/>
    <col min="8711" max="8711" width="10.42578125" style="333" customWidth="1"/>
    <col min="8712" max="8960" width="9.140625" style="333"/>
    <col min="8961" max="8961" width="0" style="333" hidden="1" customWidth="1"/>
    <col min="8962" max="8962" width="10.28515625" style="333" customWidth="1"/>
    <col min="8963" max="8963" width="69.5703125" style="333" customWidth="1"/>
    <col min="8964" max="8966" width="0" style="333" hidden="1" customWidth="1"/>
    <col min="8967" max="8967" width="10.42578125" style="333" customWidth="1"/>
    <col min="8968" max="9216" width="9.140625" style="333"/>
    <col min="9217" max="9217" width="0" style="333" hidden="1" customWidth="1"/>
    <col min="9218" max="9218" width="10.28515625" style="333" customWidth="1"/>
    <col min="9219" max="9219" width="69.5703125" style="333" customWidth="1"/>
    <col min="9220" max="9222" width="0" style="333" hidden="1" customWidth="1"/>
    <col min="9223" max="9223" width="10.42578125" style="333" customWidth="1"/>
    <col min="9224" max="9472" width="9.140625" style="333"/>
    <col min="9473" max="9473" width="0" style="333" hidden="1" customWidth="1"/>
    <col min="9474" max="9474" width="10.28515625" style="333" customWidth="1"/>
    <col min="9475" max="9475" width="69.5703125" style="333" customWidth="1"/>
    <col min="9476" max="9478" width="0" style="333" hidden="1" customWidth="1"/>
    <col min="9479" max="9479" width="10.42578125" style="333" customWidth="1"/>
    <col min="9480" max="9728" width="9.140625" style="333"/>
    <col min="9729" max="9729" width="0" style="333" hidden="1" customWidth="1"/>
    <col min="9730" max="9730" width="10.28515625" style="333" customWidth="1"/>
    <col min="9731" max="9731" width="69.5703125" style="333" customWidth="1"/>
    <col min="9732" max="9734" width="0" style="333" hidden="1" customWidth="1"/>
    <col min="9735" max="9735" width="10.42578125" style="333" customWidth="1"/>
    <col min="9736" max="9984" width="9.140625" style="333"/>
    <col min="9985" max="9985" width="0" style="333" hidden="1" customWidth="1"/>
    <col min="9986" max="9986" width="10.28515625" style="333" customWidth="1"/>
    <col min="9987" max="9987" width="69.5703125" style="333" customWidth="1"/>
    <col min="9988" max="9990" width="0" style="333" hidden="1" customWidth="1"/>
    <col min="9991" max="9991" width="10.42578125" style="333" customWidth="1"/>
    <col min="9992" max="10240" width="9.140625" style="333"/>
    <col min="10241" max="10241" width="0" style="333" hidden="1" customWidth="1"/>
    <col min="10242" max="10242" width="10.28515625" style="333" customWidth="1"/>
    <col min="10243" max="10243" width="69.5703125" style="333" customWidth="1"/>
    <col min="10244" max="10246" width="0" style="333" hidden="1" customWidth="1"/>
    <col min="10247" max="10247" width="10.42578125" style="333" customWidth="1"/>
    <col min="10248" max="10496" width="9.140625" style="333"/>
    <col min="10497" max="10497" width="0" style="333" hidden="1" customWidth="1"/>
    <col min="10498" max="10498" width="10.28515625" style="333" customWidth="1"/>
    <col min="10499" max="10499" width="69.5703125" style="333" customWidth="1"/>
    <col min="10500" max="10502" width="0" style="333" hidden="1" customWidth="1"/>
    <col min="10503" max="10503" width="10.42578125" style="333" customWidth="1"/>
    <col min="10504" max="10752" width="9.140625" style="333"/>
    <col min="10753" max="10753" width="0" style="333" hidden="1" customWidth="1"/>
    <col min="10754" max="10754" width="10.28515625" style="333" customWidth="1"/>
    <col min="10755" max="10755" width="69.5703125" style="333" customWidth="1"/>
    <col min="10756" max="10758" width="0" style="333" hidden="1" customWidth="1"/>
    <col min="10759" max="10759" width="10.42578125" style="333" customWidth="1"/>
    <col min="10760" max="11008" width="9.140625" style="333"/>
    <col min="11009" max="11009" width="0" style="333" hidden="1" customWidth="1"/>
    <col min="11010" max="11010" width="10.28515625" style="333" customWidth="1"/>
    <col min="11011" max="11011" width="69.5703125" style="333" customWidth="1"/>
    <col min="11012" max="11014" width="0" style="333" hidden="1" customWidth="1"/>
    <col min="11015" max="11015" width="10.42578125" style="333" customWidth="1"/>
    <col min="11016" max="11264" width="9.140625" style="333"/>
    <col min="11265" max="11265" width="0" style="333" hidden="1" customWidth="1"/>
    <col min="11266" max="11266" width="10.28515625" style="333" customWidth="1"/>
    <col min="11267" max="11267" width="69.5703125" style="333" customWidth="1"/>
    <col min="11268" max="11270" width="0" style="333" hidden="1" customWidth="1"/>
    <col min="11271" max="11271" width="10.42578125" style="333" customWidth="1"/>
    <col min="11272" max="11520" width="9.140625" style="333"/>
    <col min="11521" max="11521" width="0" style="333" hidden="1" customWidth="1"/>
    <col min="11522" max="11522" width="10.28515625" style="333" customWidth="1"/>
    <col min="11523" max="11523" width="69.5703125" style="333" customWidth="1"/>
    <col min="11524" max="11526" width="0" style="333" hidden="1" customWidth="1"/>
    <col min="11527" max="11527" width="10.42578125" style="333" customWidth="1"/>
    <col min="11528" max="11776" width="9.140625" style="333"/>
    <col min="11777" max="11777" width="0" style="333" hidden="1" customWidth="1"/>
    <col min="11778" max="11778" width="10.28515625" style="333" customWidth="1"/>
    <col min="11779" max="11779" width="69.5703125" style="333" customWidth="1"/>
    <col min="11780" max="11782" width="0" style="333" hidden="1" customWidth="1"/>
    <col min="11783" max="11783" width="10.42578125" style="333" customWidth="1"/>
    <col min="11784" max="12032" width="9.140625" style="333"/>
    <col min="12033" max="12033" width="0" style="333" hidden="1" customWidth="1"/>
    <col min="12034" max="12034" width="10.28515625" style="333" customWidth="1"/>
    <col min="12035" max="12035" width="69.5703125" style="333" customWidth="1"/>
    <col min="12036" max="12038" width="0" style="333" hidden="1" customWidth="1"/>
    <col min="12039" max="12039" width="10.42578125" style="333" customWidth="1"/>
    <col min="12040" max="12288" width="9.140625" style="333"/>
    <col min="12289" max="12289" width="0" style="333" hidden="1" customWidth="1"/>
    <col min="12290" max="12290" width="10.28515625" style="333" customWidth="1"/>
    <col min="12291" max="12291" width="69.5703125" style="333" customWidth="1"/>
    <col min="12292" max="12294" width="0" style="333" hidden="1" customWidth="1"/>
    <col min="12295" max="12295" width="10.42578125" style="333" customWidth="1"/>
    <col min="12296" max="12544" width="9.140625" style="333"/>
    <col min="12545" max="12545" width="0" style="333" hidden="1" customWidth="1"/>
    <col min="12546" max="12546" width="10.28515625" style="333" customWidth="1"/>
    <col min="12547" max="12547" width="69.5703125" style="333" customWidth="1"/>
    <col min="12548" max="12550" width="0" style="333" hidden="1" customWidth="1"/>
    <col min="12551" max="12551" width="10.42578125" style="333" customWidth="1"/>
    <col min="12552" max="12800" width="9.140625" style="333"/>
    <col min="12801" max="12801" width="0" style="333" hidden="1" customWidth="1"/>
    <col min="12802" max="12802" width="10.28515625" style="333" customWidth="1"/>
    <col min="12803" max="12803" width="69.5703125" style="333" customWidth="1"/>
    <col min="12804" max="12806" width="0" style="333" hidden="1" customWidth="1"/>
    <col min="12807" max="12807" width="10.42578125" style="333" customWidth="1"/>
    <col min="12808" max="13056" width="9.140625" style="333"/>
    <col min="13057" max="13057" width="0" style="333" hidden="1" customWidth="1"/>
    <col min="13058" max="13058" width="10.28515625" style="333" customWidth="1"/>
    <col min="13059" max="13059" width="69.5703125" style="333" customWidth="1"/>
    <col min="13060" max="13062" width="0" style="333" hidden="1" customWidth="1"/>
    <col min="13063" max="13063" width="10.42578125" style="333" customWidth="1"/>
    <col min="13064" max="13312" width="9.140625" style="333"/>
    <col min="13313" max="13313" width="0" style="333" hidden="1" customWidth="1"/>
    <col min="13314" max="13314" width="10.28515625" style="333" customWidth="1"/>
    <col min="13315" max="13315" width="69.5703125" style="333" customWidth="1"/>
    <col min="13316" max="13318" width="0" style="333" hidden="1" customWidth="1"/>
    <col min="13319" max="13319" width="10.42578125" style="333" customWidth="1"/>
    <col min="13320" max="13568" width="9.140625" style="333"/>
    <col min="13569" max="13569" width="0" style="333" hidden="1" customWidth="1"/>
    <col min="13570" max="13570" width="10.28515625" style="333" customWidth="1"/>
    <col min="13571" max="13571" width="69.5703125" style="333" customWidth="1"/>
    <col min="13572" max="13574" width="0" style="333" hidden="1" customWidth="1"/>
    <col min="13575" max="13575" width="10.42578125" style="333" customWidth="1"/>
    <col min="13576" max="13824" width="9.140625" style="333"/>
    <col min="13825" max="13825" width="0" style="333" hidden="1" customWidth="1"/>
    <col min="13826" max="13826" width="10.28515625" style="333" customWidth="1"/>
    <col min="13827" max="13827" width="69.5703125" style="333" customWidth="1"/>
    <col min="13828" max="13830" width="0" style="333" hidden="1" customWidth="1"/>
    <col min="13831" max="13831" width="10.42578125" style="333" customWidth="1"/>
    <col min="13832" max="14080" width="9.140625" style="333"/>
    <col min="14081" max="14081" width="0" style="333" hidden="1" customWidth="1"/>
    <col min="14082" max="14082" width="10.28515625" style="333" customWidth="1"/>
    <col min="14083" max="14083" width="69.5703125" style="333" customWidth="1"/>
    <col min="14084" max="14086" width="0" style="333" hidden="1" customWidth="1"/>
    <col min="14087" max="14087" width="10.42578125" style="333" customWidth="1"/>
    <col min="14088" max="14336" width="9.140625" style="333"/>
    <col min="14337" max="14337" width="0" style="333" hidden="1" customWidth="1"/>
    <col min="14338" max="14338" width="10.28515625" style="333" customWidth="1"/>
    <col min="14339" max="14339" width="69.5703125" style="333" customWidth="1"/>
    <col min="14340" max="14342" width="0" style="333" hidden="1" customWidth="1"/>
    <col min="14343" max="14343" width="10.42578125" style="333" customWidth="1"/>
    <col min="14344" max="14592" width="9.140625" style="333"/>
    <col min="14593" max="14593" width="0" style="333" hidden="1" customWidth="1"/>
    <col min="14594" max="14594" width="10.28515625" style="333" customWidth="1"/>
    <col min="14595" max="14595" width="69.5703125" style="333" customWidth="1"/>
    <col min="14596" max="14598" width="0" style="333" hidden="1" customWidth="1"/>
    <col min="14599" max="14599" width="10.42578125" style="333" customWidth="1"/>
    <col min="14600" max="14848" width="9.140625" style="333"/>
    <col min="14849" max="14849" width="0" style="333" hidden="1" customWidth="1"/>
    <col min="14850" max="14850" width="10.28515625" style="333" customWidth="1"/>
    <col min="14851" max="14851" width="69.5703125" style="333" customWidth="1"/>
    <col min="14852" max="14854" width="0" style="333" hidden="1" customWidth="1"/>
    <col min="14855" max="14855" width="10.42578125" style="333" customWidth="1"/>
    <col min="14856" max="15104" width="9.140625" style="333"/>
    <col min="15105" max="15105" width="0" style="333" hidden="1" customWidth="1"/>
    <col min="15106" max="15106" width="10.28515625" style="333" customWidth="1"/>
    <col min="15107" max="15107" width="69.5703125" style="333" customWidth="1"/>
    <col min="15108" max="15110" width="0" style="333" hidden="1" customWidth="1"/>
    <col min="15111" max="15111" width="10.42578125" style="333" customWidth="1"/>
    <col min="15112" max="15360" width="9.140625" style="333"/>
    <col min="15361" max="15361" width="0" style="333" hidden="1" customWidth="1"/>
    <col min="15362" max="15362" width="10.28515625" style="333" customWidth="1"/>
    <col min="15363" max="15363" width="69.5703125" style="333" customWidth="1"/>
    <col min="15364" max="15366" width="0" style="333" hidden="1" customWidth="1"/>
    <col min="15367" max="15367" width="10.42578125" style="333" customWidth="1"/>
    <col min="15368" max="15616" width="9.140625" style="333"/>
    <col min="15617" max="15617" width="0" style="333" hidden="1" customWidth="1"/>
    <col min="15618" max="15618" width="10.28515625" style="333" customWidth="1"/>
    <col min="15619" max="15619" width="69.5703125" style="333" customWidth="1"/>
    <col min="15620" max="15622" width="0" style="333" hidden="1" customWidth="1"/>
    <col min="15623" max="15623" width="10.42578125" style="333" customWidth="1"/>
    <col min="15624" max="15872" width="9.140625" style="333"/>
    <col min="15873" max="15873" width="0" style="333" hidden="1" customWidth="1"/>
    <col min="15874" max="15874" width="10.28515625" style="333" customWidth="1"/>
    <col min="15875" max="15875" width="69.5703125" style="333" customWidth="1"/>
    <col min="15876" max="15878" width="0" style="333" hidden="1" customWidth="1"/>
    <col min="15879" max="15879" width="10.42578125" style="333" customWidth="1"/>
    <col min="15880" max="16128" width="9.140625" style="333"/>
    <col min="16129" max="16129" width="0" style="333" hidden="1" customWidth="1"/>
    <col min="16130" max="16130" width="10.28515625" style="333" customWidth="1"/>
    <col min="16131" max="16131" width="69.5703125" style="333" customWidth="1"/>
    <col min="16132" max="16134" width="0" style="333" hidden="1" customWidth="1"/>
    <col min="16135" max="16135" width="10.42578125" style="333" customWidth="1"/>
    <col min="16136" max="16384" width="9.140625" style="333"/>
  </cols>
  <sheetData>
    <row r="1" spans="1:11" s="338" customFormat="1" ht="28.5">
      <c r="A1" s="338" t="s">
        <v>807</v>
      </c>
      <c r="B1" s="674" t="s">
        <v>808</v>
      </c>
      <c r="C1" s="675" t="s">
        <v>809</v>
      </c>
      <c r="D1" s="676" t="s">
        <v>810</v>
      </c>
      <c r="E1" s="676" t="s">
        <v>811</v>
      </c>
      <c r="F1" s="676" t="s">
        <v>812</v>
      </c>
      <c r="G1" s="677" t="s">
        <v>813</v>
      </c>
      <c r="H1" s="411" t="s">
        <v>235</v>
      </c>
      <c r="I1" s="411" t="s">
        <v>1262</v>
      </c>
      <c r="J1" s="411" t="s">
        <v>235</v>
      </c>
      <c r="K1" s="412" t="s">
        <v>236</v>
      </c>
    </row>
    <row r="2" spans="1:11" ht="15" hidden="1">
      <c r="A2" s="333" t="s">
        <v>814</v>
      </c>
      <c r="B2" s="678" t="s">
        <v>815</v>
      </c>
      <c r="C2" s="679" t="s">
        <v>816</v>
      </c>
      <c r="D2" s="672" t="s">
        <v>817</v>
      </c>
      <c r="E2" s="671">
        <v>4580000</v>
      </c>
      <c r="F2" s="680">
        <v>0</v>
      </c>
      <c r="G2" s="671">
        <v>0</v>
      </c>
      <c r="H2" s="681"/>
      <c r="I2" s="681"/>
      <c r="J2" s="682"/>
      <c r="K2" s="683"/>
    </row>
    <row r="3" spans="1:11" ht="15" hidden="1">
      <c r="A3" s="333" t="s">
        <v>818</v>
      </c>
      <c r="B3" s="678" t="s">
        <v>819</v>
      </c>
      <c r="C3" s="679" t="s">
        <v>820</v>
      </c>
      <c r="D3" s="672" t="s">
        <v>821</v>
      </c>
      <c r="E3" s="672" t="s">
        <v>806</v>
      </c>
      <c r="F3" s="672" t="s">
        <v>806</v>
      </c>
      <c r="G3" s="671">
        <v>0</v>
      </c>
      <c r="H3" s="681"/>
      <c r="I3" s="681"/>
      <c r="J3" s="682"/>
      <c r="K3" s="683"/>
    </row>
    <row r="4" spans="1:11" ht="15" hidden="1">
      <c r="A4" s="333" t="s">
        <v>734</v>
      </c>
      <c r="B4" s="678"/>
      <c r="C4" s="679"/>
      <c r="D4" s="672"/>
      <c r="E4" s="672"/>
      <c r="F4" s="672"/>
      <c r="G4" s="671"/>
      <c r="H4" s="681"/>
      <c r="I4" s="681"/>
      <c r="J4" s="682"/>
      <c r="K4" s="683"/>
    </row>
    <row r="5" spans="1:11" ht="15">
      <c r="A5" s="333" t="s">
        <v>822</v>
      </c>
      <c r="B5" s="678" t="s">
        <v>823</v>
      </c>
      <c r="C5" s="679" t="s">
        <v>824</v>
      </c>
      <c r="D5" s="672" t="s">
        <v>821</v>
      </c>
      <c r="E5" s="672" t="s">
        <v>806</v>
      </c>
      <c r="F5" s="672" t="s">
        <v>806</v>
      </c>
      <c r="G5" s="671">
        <v>6615560</v>
      </c>
      <c r="H5" s="671"/>
      <c r="I5" s="671">
        <f>SUM(G5,H5)</f>
        <v>6615560</v>
      </c>
      <c r="J5" s="671"/>
      <c r="K5" s="673">
        <f>SUM(I5,J5)</f>
        <v>6615560</v>
      </c>
    </row>
    <row r="6" spans="1:11" ht="15">
      <c r="A6" s="333" t="s">
        <v>825</v>
      </c>
      <c r="B6" s="678" t="s">
        <v>826</v>
      </c>
      <c r="C6" s="679" t="s">
        <v>827</v>
      </c>
      <c r="D6" s="672" t="s">
        <v>828</v>
      </c>
      <c r="E6" s="671">
        <v>22300</v>
      </c>
      <c r="F6" s="672" t="s">
        <v>806</v>
      </c>
      <c r="G6" s="671">
        <v>1817450</v>
      </c>
      <c r="H6" s="671"/>
      <c r="I6" s="671">
        <f t="shared" ref="I6:I69" si="0">SUM(G6,H6)</f>
        <v>1817450</v>
      </c>
      <c r="J6" s="671"/>
      <c r="K6" s="673">
        <f t="shared" ref="K6:K69" si="1">SUM(I6,J6)</f>
        <v>1817450</v>
      </c>
    </row>
    <row r="7" spans="1:11" ht="15">
      <c r="A7" s="333" t="s">
        <v>829</v>
      </c>
      <c r="B7" s="678" t="s">
        <v>830</v>
      </c>
      <c r="C7" s="679" t="s">
        <v>831</v>
      </c>
      <c r="D7" s="672" t="s">
        <v>832</v>
      </c>
      <c r="E7" s="672" t="s">
        <v>806</v>
      </c>
      <c r="F7" s="672" t="s">
        <v>806</v>
      </c>
      <c r="G7" s="671">
        <v>2592000</v>
      </c>
      <c r="H7" s="671"/>
      <c r="I7" s="671">
        <f t="shared" si="0"/>
        <v>2592000</v>
      </c>
      <c r="J7" s="671"/>
      <c r="K7" s="673">
        <f t="shared" si="1"/>
        <v>2592000</v>
      </c>
    </row>
    <row r="8" spans="1:11" ht="15">
      <c r="A8" s="333" t="s">
        <v>833</v>
      </c>
      <c r="B8" s="678" t="s">
        <v>834</v>
      </c>
      <c r="C8" s="679" t="s">
        <v>835</v>
      </c>
      <c r="D8" s="672" t="s">
        <v>836</v>
      </c>
      <c r="E8" s="672" t="s">
        <v>806</v>
      </c>
      <c r="F8" s="672" t="s">
        <v>806</v>
      </c>
      <c r="G8" s="671">
        <v>496800</v>
      </c>
      <c r="H8" s="671"/>
      <c r="I8" s="671">
        <f t="shared" si="0"/>
        <v>496800</v>
      </c>
      <c r="J8" s="671"/>
      <c r="K8" s="673">
        <f t="shared" si="1"/>
        <v>496800</v>
      </c>
    </row>
    <row r="9" spans="1:11" ht="15">
      <c r="A9" s="333" t="s">
        <v>837</v>
      </c>
      <c r="B9" s="678" t="s">
        <v>838</v>
      </c>
      <c r="C9" s="679" t="s">
        <v>839</v>
      </c>
      <c r="D9" s="672" t="s">
        <v>832</v>
      </c>
      <c r="E9" s="672" t="s">
        <v>806</v>
      </c>
      <c r="F9" s="672" t="s">
        <v>806</v>
      </c>
      <c r="G9" s="671">
        <v>1709310</v>
      </c>
      <c r="H9" s="671"/>
      <c r="I9" s="671">
        <f t="shared" si="0"/>
        <v>1709310</v>
      </c>
      <c r="J9" s="671"/>
      <c r="K9" s="673">
        <f t="shared" si="1"/>
        <v>1709310</v>
      </c>
    </row>
    <row r="10" spans="1:11" ht="15">
      <c r="A10" s="333" t="s">
        <v>840</v>
      </c>
      <c r="B10" s="678" t="s">
        <v>841</v>
      </c>
      <c r="C10" s="679" t="s">
        <v>842</v>
      </c>
      <c r="D10" s="672" t="s">
        <v>821</v>
      </c>
      <c r="E10" s="672" t="s">
        <v>806</v>
      </c>
      <c r="F10" s="672" t="s">
        <v>806</v>
      </c>
      <c r="G10" s="671">
        <v>6615560</v>
      </c>
      <c r="H10" s="671"/>
      <c r="I10" s="671">
        <f t="shared" si="0"/>
        <v>6615560</v>
      </c>
      <c r="J10" s="671"/>
      <c r="K10" s="673">
        <f t="shared" si="1"/>
        <v>6615560</v>
      </c>
    </row>
    <row r="11" spans="1:11" ht="15.75" customHeight="1">
      <c r="A11" s="333" t="s">
        <v>843</v>
      </c>
      <c r="B11" s="678" t="s">
        <v>844</v>
      </c>
      <c r="C11" s="679" t="s">
        <v>845</v>
      </c>
      <c r="D11" s="672" t="s">
        <v>821</v>
      </c>
      <c r="E11" s="671">
        <v>22300</v>
      </c>
      <c r="F11" s="672" t="s">
        <v>806</v>
      </c>
      <c r="G11" s="671">
        <v>1817450</v>
      </c>
      <c r="H11" s="671"/>
      <c r="I11" s="671">
        <f t="shared" si="0"/>
        <v>1817450</v>
      </c>
      <c r="J11" s="671"/>
      <c r="K11" s="673">
        <f t="shared" si="1"/>
        <v>1817450</v>
      </c>
    </row>
    <row r="12" spans="1:11" ht="15">
      <c r="A12" s="333" t="s">
        <v>96</v>
      </c>
      <c r="B12" s="678" t="s">
        <v>846</v>
      </c>
      <c r="C12" s="679" t="s">
        <v>847</v>
      </c>
      <c r="D12" s="672" t="s">
        <v>821</v>
      </c>
      <c r="E12" s="672" t="s">
        <v>806</v>
      </c>
      <c r="F12" s="672" t="s">
        <v>806</v>
      </c>
      <c r="G12" s="671">
        <v>2592000</v>
      </c>
      <c r="H12" s="671"/>
      <c r="I12" s="671">
        <f t="shared" si="0"/>
        <v>2592000</v>
      </c>
      <c r="J12" s="671"/>
      <c r="K12" s="673">
        <f t="shared" si="1"/>
        <v>2592000</v>
      </c>
    </row>
    <row r="13" spans="1:11" ht="15">
      <c r="A13" s="333" t="s">
        <v>98</v>
      </c>
      <c r="B13" s="678" t="s">
        <v>848</v>
      </c>
      <c r="C13" s="679" t="s">
        <v>849</v>
      </c>
      <c r="D13" s="672" t="s">
        <v>821</v>
      </c>
      <c r="E13" s="672" t="s">
        <v>806</v>
      </c>
      <c r="F13" s="672" t="s">
        <v>806</v>
      </c>
      <c r="G13" s="671">
        <v>496800</v>
      </c>
      <c r="H13" s="671"/>
      <c r="I13" s="671">
        <f t="shared" si="0"/>
        <v>496800</v>
      </c>
      <c r="J13" s="671"/>
      <c r="K13" s="673">
        <f t="shared" si="1"/>
        <v>496800</v>
      </c>
    </row>
    <row r="14" spans="1:11" ht="15">
      <c r="A14" s="333" t="s">
        <v>100</v>
      </c>
      <c r="B14" s="678" t="s">
        <v>850</v>
      </c>
      <c r="C14" s="679" t="s">
        <v>851</v>
      </c>
      <c r="D14" s="672" t="s">
        <v>821</v>
      </c>
      <c r="E14" s="672" t="s">
        <v>806</v>
      </c>
      <c r="F14" s="672" t="s">
        <v>806</v>
      </c>
      <c r="G14" s="671">
        <v>1709310</v>
      </c>
      <c r="H14" s="671"/>
      <c r="I14" s="671">
        <f t="shared" si="0"/>
        <v>1709310</v>
      </c>
      <c r="J14" s="671"/>
      <c r="K14" s="673">
        <f t="shared" si="1"/>
        <v>1709310</v>
      </c>
    </row>
    <row r="15" spans="1:11" ht="15">
      <c r="A15" s="333" t="s">
        <v>102</v>
      </c>
      <c r="B15" s="678" t="s">
        <v>852</v>
      </c>
      <c r="C15" s="679" t="s">
        <v>735</v>
      </c>
      <c r="D15" s="672" t="s">
        <v>853</v>
      </c>
      <c r="E15" s="671">
        <v>2700</v>
      </c>
      <c r="F15" s="672" t="s">
        <v>806</v>
      </c>
      <c r="G15" s="671">
        <v>6000000</v>
      </c>
      <c r="H15" s="671"/>
      <c r="I15" s="671">
        <f t="shared" si="0"/>
        <v>6000000</v>
      </c>
      <c r="J15" s="671"/>
      <c r="K15" s="673">
        <f t="shared" si="1"/>
        <v>6000000</v>
      </c>
    </row>
    <row r="16" spans="1:11" ht="15">
      <c r="A16" s="333" t="s">
        <v>104</v>
      </c>
      <c r="B16" s="678" t="s">
        <v>854</v>
      </c>
      <c r="C16" s="679" t="s">
        <v>736</v>
      </c>
      <c r="D16" s="672" t="s">
        <v>821</v>
      </c>
      <c r="E16" s="671">
        <v>2700</v>
      </c>
      <c r="F16" s="672" t="s">
        <v>806</v>
      </c>
      <c r="G16" s="671">
        <v>2815956</v>
      </c>
      <c r="H16" s="671"/>
      <c r="I16" s="671">
        <f t="shared" si="0"/>
        <v>2815956</v>
      </c>
      <c r="J16" s="671"/>
      <c r="K16" s="673">
        <f t="shared" si="1"/>
        <v>2815956</v>
      </c>
    </row>
    <row r="17" spans="1:11" ht="15">
      <c r="A17" s="333" t="s">
        <v>106</v>
      </c>
      <c r="B17" s="678" t="s">
        <v>855</v>
      </c>
      <c r="C17" s="679" t="s">
        <v>737</v>
      </c>
      <c r="D17" s="672" t="s">
        <v>856</v>
      </c>
      <c r="E17" s="671">
        <v>2550</v>
      </c>
      <c r="F17" s="672" t="s">
        <v>806</v>
      </c>
      <c r="G17" s="671">
        <v>15300</v>
      </c>
      <c r="H17" s="671"/>
      <c r="I17" s="671">
        <f t="shared" si="0"/>
        <v>15300</v>
      </c>
      <c r="J17" s="671"/>
      <c r="K17" s="673">
        <f t="shared" si="1"/>
        <v>15300</v>
      </c>
    </row>
    <row r="18" spans="1:11" ht="15">
      <c r="A18" s="333" t="s">
        <v>108</v>
      </c>
      <c r="B18" s="678" t="s">
        <v>857</v>
      </c>
      <c r="C18" s="679" t="s">
        <v>738</v>
      </c>
      <c r="D18" s="672" t="s">
        <v>821</v>
      </c>
      <c r="E18" s="671">
        <v>2550</v>
      </c>
      <c r="F18" s="672" t="s">
        <v>806</v>
      </c>
      <c r="G18" s="671">
        <v>15300</v>
      </c>
      <c r="H18" s="671"/>
      <c r="I18" s="671">
        <f t="shared" si="0"/>
        <v>15300</v>
      </c>
      <c r="J18" s="671"/>
      <c r="K18" s="673">
        <f t="shared" si="1"/>
        <v>15300</v>
      </c>
    </row>
    <row r="19" spans="1:11" ht="15">
      <c r="A19" s="333" t="s">
        <v>110</v>
      </c>
      <c r="B19" s="678" t="s">
        <v>858</v>
      </c>
      <c r="C19" s="679" t="s">
        <v>739</v>
      </c>
      <c r="D19" s="672" t="s">
        <v>859</v>
      </c>
      <c r="E19" s="671">
        <v>1</v>
      </c>
      <c r="F19" s="672" t="s">
        <v>806</v>
      </c>
      <c r="G19" s="671">
        <v>1182400</v>
      </c>
      <c r="H19" s="671"/>
      <c r="I19" s="671">
        <f t="shared" si="0"/>
        <v>1182400</v>
      </c>
      <c r="J19" s="671"/>
      <c r="K19" s="673">
        <f t="shared" si="1"/>
        <v>1182400</v>
      </c>
    </row>
    <row r="20" spans="1:11" ht="15">
      <c r="A20" s="333" t="s">
        <v>112</v>
      </c>
      <c r="B20" s="678" t="s">
        <v>860</v>
      </c>
      <c r="C20" s="679" t="s">
        <v>740</v>
      </c>
      <c r="D20" s="672" t="s">
        <v>821</v>
      </c>
      <c r="E20" s="671">
        <v>1</v>
      </c>
      <c r="F20" s="672" t="s">
        <v>806</v>
      </c>
      <c r="G20" s="671">
        <v>1182400</v>
      </c>
      <c r="H20" s="671"/>
      <c r="I20" s="671">
        <f t="shared" si="0"/>
        <v>1182400</v>
      </c>
      <c r="J20" s="671"/>
      <c r="K20" s="673">
        <f t="shared" si="1"/>
        <v>1182400</v>
      </c>
    </row>
    <row r="21" spans="1:11" ht="15">
      <c r="A21" s="333" t="s">
        <v>114</v>
      </c>
      <c r="B21" s="678" t="s">
        <v>861</v>
      </c>
      <c r="C21" s="679" t="s">
        <v>742</v>
      </c>
      <c r="D21" s="672" t="s">
        <v>821</v>
      </c>
      <c r="E21" s="672" t="s">
        <v>806</v>
      </c>
      <c r="F21" s="672" t="s">
        <v>806</v>
      </c>
      <c r="G21" s="671">
        <v>3184044</v>
      </c>
      <c r="H21" s="671"/>
      <c r="I21" s="671">
        <f t="shared" si="0"/>
        <v>3184044</v>
      </c>
      <c r="J21" s="671"/>
      <c r="K21" s="673">
        <f t="shared" si="1"/>
        <v>3184044</v>
      </c>
    </row>
    <row r="22" spans="1:11" ht="27" customHeight="1">
      <c r="A22" s="333" t="s">
        <v>116</v>
      </c>
      <c r="B22" s="684" t="s">
        <v>862</v>
      </c>
      <c r="C22" s="679" t="s">
        <v>863</v>
      </c>
      <c r="D22" s="672" t="s">
        <v>821</v>
      </c>
      <c r="E22" s="672" t="s">
        <v>806</v>
      </c>
      <c r="F22" s="672" t="s">
        <v>806</v>
      </c>
      <c r="G22" s="671">
        <v>0</v>
      </c>
      <c r="H22" s="671"/>
      <c r="I22" s="671">
        <f t="shared" si="0"/>
        <v>0</v>
      </c>
      <c r="J22" s="671"/>
      <c r="K22" s="673">
        <f t="shared" si="1"/>
        <v>0</v>
      </c>
    </row>
    <row r="23" spans="1:11" ht="15.75" customHeight="1">
      <c r="A23" s="333" t="s">
        <v>118</v>
      </c>
      <c r="B23" s="678" t="s">
        <v>864</v>
      </c>
      <c r="C23" s="679" t="s">
        <v>741</v>
      </c>
      <c r="D23" s="672" t="s">
        <v>821</v>
      </c>
      <c r="E23" s="672" t="s">
        <v>806</v>
      </c>
      <c r="F23" s="672" t="s">
        <v>806</v>
      </c>
      <c r="G23" s="671">
        <v>10629216</v>
      </c>
      <c r="H23" s="671"/>
      <c r="I23" s="671">
        <f t="shared" si="0"/>
        <v>10629216</v>
      </c>
      <c r="J23" s="671"/>
      <c r="K23" s="673">
        <f t="shared" si="1"/>
        <v>10629216</v>
      </c>
    </row>
    <row r="24" spans="1:11" ht="15" hidden="1">
      <c r="A24" s="333" t="s">
        <v>120</v>
      </c>
      <c r="B24" s="678" t="s">
        <v>865</v>
      </c>
      <c r="C24" s="679" t="s">
        <v>866</v>
      </c>
      <c r="D24" s="672" t="s">
        <v>821</v>
      </c>
      <c r="E24" s="672" t="s">
        <v>806</v>
      </c>
      <c r="F24" s="672" t="s">
        <v>806</v>
      </c>
      <c r="G24" s="671">
        <v>0</v>
      </c>
      <c r="H24" s="671"/>
      <c r="I24" s="671">
        <f t="shared" si="0"/>
        <v>0</v>
      </c>
      <c r="J24" s="671"/>
      <c r="K24" s="673">
        <f t="shared" si="1"/>
        <v>0</v>
      </c>
    </row>
    <row r="25" spans="1:11" ht="15" hidden="1">
      <c r="A25" s="333" t="s">
        <v>122</v>
      </c>
      <c r="B25" s="678" t="s">
        <v>867</v>
      </c>
      <c r="C25" s="679" t="s">
        <v>868</v>
      </c>
      <c r="D25" s="672" t="s">
        <v>821</v>
      </c>
      <c r="E25" s="671">
        <v>0</v>
      </c>
      <c r="F25" s="672" t="s">
        <v>806</v>
      </c>
      <c r="G25" s="671">
        <v>0</v>
      </c>
      <c r="H25" s="671"/>
      <c r="I25" s="671">
        <f t="shared" si="0"/>
        <v>0</v>
      </c>
      <c r="J25" s="671"/>
      <c r="K25" s="673">
        <f t="shared" si="1"/>
        <v>0</v>
      </c>
    </row>
    <row r="26" spans="1:11" ht="15" hidden="1">
      <c r="A26" s="333" t="s">
        <v>124</v>
      </c>
      <c r="B26" s="678" t="s">
        <v>869</v>
      </c>
      <c r="C26" s="679" t="s">
        <v>870</v>
      </c>
      <c r="D26" s="672" t="s">
        <v>871</v>
      </c>
      <c r="E26" s="671">
        <v>100</v>
      </c>
      <c r="F26" s="671">
        <v>0</v>
      </c>
      <c r="G26" s="671">
        <v>0</v>
      </c>
      <c r="H26" s="671"/>
      <c r="I26" s="671">
        <f t="shared" si="0"/>
        <v>0</v>
      </c>
      <c r="J26" s="671"/>
      <c r="K26" s="673">
        <f t="shared" si="1"/>
        <v>0</v>
      </c>
    </row>
    <row r="27" spans="1:11" ht="15" hidden="1">
      <c r="A27" s="333" t="s">
        <v>126</v>
      </c>
      <c r="B27" s="678" t="s">
        <v>872</v>
      </c>
      <c r="C27" s="679" t="s">
        <v>873</v>
      </c>
      <c r="D27" s="672" t="s">
        <v>874</v>
      </c>
      <c r="E27" s="671">
        <v>2</v>
      </c>
      <c r="F27" s="671">
        <v>0</v>
      </c>
      <c r="G27" s="671">
        <v>0</v>
      </c>
      <c r="H27" s="671"/>
      <c r="I27" s="671">
        <f t="shared" si="0"/>
        <v>0</v>
      </c>
      <c r="J27" s="671"/>
      <c r="K27" s="673">
        <f t="shared" si="1"/>
        <v>0</v>
      </c>
    </row>
    <row r="28" spans="1:11" ht="15">
      <c r="B28" s="678" t="s">
        <v>875</v>
      </c>
      <c r="C28" s="679" t="s">
        <v>876</v>
      </c>
      <c r="D28" s="672" t="s">
        <v>821</v>
      </c>
      <c r="E28" s="671">
        <v>0</v>
      </c>
      <c r="F28" s="671">
        <v>0</v>
      </c>
      <c r="G28" s="671">
        <v>0</v>
      </c>
      <c r="H28" s="671"/>
      <c r="I28" s="671">
        <f t="shared" si="0"/>
        <v>0</v>
      </c>
      <c r="J28" s="671">
        <v>7442</v>
      </c>
      <c r="K28" s="673">
        <f t="shared" si="1"/>
        <v>7442</v>
      </c>
    </row>
    <row r="29" spans="1:11" ht="15">
      <c r="A29" s="333" t="s">
        <v>128</v>
      </c>
      <c r="B29" s="678" t="s">
        <v>1253</v>
      </c>
      <c r="C29" s="679" t="s">
        <v>1254</v>
      </c>
      <c r="D29" s="672" t="s">
        <v>821</v>
      </c>
      <c r="E29" s="671">
        <v>0</v>
      </c>
      <c r="F29" s="671">
        <v>0</v>
      </c>
      <c r="G29" s="671">
        <v>1170400</v>
      </c>
      <c r="H29" s="671"/>
      <c r="I29" s="671">
        <f t="shared" si="0"/>
        <v>1170400</v>
      </c>
      <c r="J29" s="671"/>
      <c r="K29" s="673">
        <f t="shared" si="1"/>
        <v>1170400</v>
      </c>
    </row>
    <row r="30" spans="1:11" s="336" customFormat="1" ht="14.25">
      <c r="A30" s="336" t="s">
        <v>130</v>
      </c>
      <c r="B30" s="685" t="s">
        <v>877</v>
      </c>
      <c r="C30" s="686" t="s">
        <v>743</v>
      </c>
      <c r="D30" s="687" t="s">
        <v>821</v>
      </c>
      <c r="E30" s="687" t="s">
        <v>806</v>
      </c>
      <c r="F30" s="687" t="s">
        <v>806</v>
      </c>
      <c r="G30" s="688">
        <v>11799616</v>
      </c>
      <c r="H30" s="688">
        <v>0</v>
      </c>
      <c r="I30" s="688">
        <v>11799616</v>
      </c>
      <c r="J30" s="688">
        <v>7442</v>
      </c>
      <c r="K30" s="689">
        <f t="shared" si="1"/>
        <v>11807058</v>
      </c>
    </row>
    <row r="31" spans="1:11" ht="15">
      <c r="B31" s="678"/>
      <c r="C31" s="679"/>
      <c r="D31" s="672"/>
      <c r="E31" s="672"/>
      <c r="F31" s="672"/>
      <c r="G31" s="671"/>
      <c r="H31" s="671"/>
      <c r="I31" s="671">
        <f t="shared" si="0"/>
        <v>0</v>
      </c>
      <c r="J31" s="671"/>
      <c r="K31" s="673">
        <f t="shared" si="1"/>
        <v>0</v>
      </c>
    </row>
    <row r="32" spans="1:11" ht="15" hidden="1">
      <c r="A32" s="333" t="s">
        <v>18</v>
      </c>
      <c r="B32" s="678"/>
      <c r="C32" s="679"/>
      <c r="D32" s="672"/>
      <c r="E32" s="672"/>
      <c r="F32" s="672"/>
      <c r="G32" s="671"/>
      <c r="H32" s="671"/>
      <c r="I32" s="671">
        <f t="shared" si="0"/>
        <v>0</v>
      </c>
      <c r="J32" s="671"/>
      <c r="K32" s="673">
        <f t="shared" si="1"/>
        <v>0</v>
      </c>
    </row>
    <row r="33" spans="1:11" ht="15" hidden="1">
      <c r="A33" s="333" t="s">
        <v>878</v>
      </c>
      <c r="B33" s="678"/>
      <c r="C33" s="679"/>
      <c r="D33" s="672"/>
      <c r="E33" s="672"/>
      <c r="F33" s="672"/>
      <c r="G33" s="671"/>
      <c r="H33" s="671"/>
      <c r="I33" s="671">
        <f t="shared" si="0"/>
        <v>0</v>
      </c>
      <c r="J33" s="671"/>
      <c r="K33" s="673">
        <f t="shared" si="1"/>
        <v>0</v>
      </c>
    </row>
    <row r="34" spans="1:11" ht="15">
      <c r="A34" s="333" t="s">
        <v>132</v>
      </c>
      <c r="B34" s="678" t="s">
        <v>879</v>
      </c>
      <c r="C34" s="679" t="s">
        <v>880</v>
      </c>
      <c r="D34" s="672" t="s">
        <v>853</v>
      </c>
      <c r="E34" s="672">
        <v>4469900</v>
      </c>
      <c r="F34" s="690">
        <v>7.5</v>
      </c>
      <c r="G34" s="671">
        <v>23862600</v>
      </c>
      <c r="H34" s="671"/>
      <c r="I34" s="671">
        <f t="shared" si="0"/>
        <v>23862600</v>
      </c>
      <c r="J34" s="671"/>
      <c r="K34" s="673">
        <f t="shared" si="1"/>
        <v>23862600</v>
      </c>
    </row>
    <row r="35" spans="1:11" ht="25.5" customHeight="1">
      <c r="A35" s="333" t="s">
        <v>134</v>
      </c>
      <c r="B35" s="678" t="s">
        <v>881</v>
      </c>
      <c r="C35" s="679" t="s">
        <v>882</v>
      </c>
      <c r="D35" s="672" t="s">
        <v>853</v>
      </c>
      <c r="E35" s="671">
        <v>1800000</v>
      </c>
      <c r="F35" s="690">
        <v>5</v>
      </c>
      <c r="G35" s="671">
        <v>7350000</v>
      </c>
      <c r="H35" s="671"/>
      <c r="I35" s="671">
        <f t="shared" si="0"/>
        <v>7350000</v>
      </c>
      <c r="J35" s="671"/>
      <c r="K35" s="673">
        <f t="shared" si="1"/>
        <v>7350000</v>
      </c>
    </row>
    <row r="36" spans="1:11" ht="30" hidden="1">
      <c r="A36" s="333" t="s">
        <v>136</v>
      </c>
      <c r="B36" s="678" t="s">
        <v>883</v>
      </c>
      <c r="C36" s="679" t="s">
        <v>884</v>
      </c>
      <c r="D36" s="672" t="s">
        <v>853</v>
      </c>
      <c r="E36" s="671">
        <v>4469900</v>
      </c>
      <c r="F36" s="690">
        <v>0</v>
      </c>
      <c r="G36" s="671">
        <v>0</v>
      </c>
      <c r="H36" s="671"/>
      <c r="I36" s="671">
        <f t="shared" si="0"/>
        <v>0</v>
      </c>
      <c r="J36" s="671"/>
      <c r="K36" s="673">
        <f t="shared" si="1"/>
        <v>0</v>
      </c>
    </row>
    <row r="37" spans="1:11" ht="15" hidden="1">
      <c r="A37" s="333" t="s">
        <v>885</v>
      </c>
      <c r="B37" s="678"/>
      <c r="C37" s="679"/>
      <c r="D37" s="672"/>
      <c r="E37" s="672"/>
      <c r="F37" s="672"/>
      <c r="G37" s="671"/>
      <c r="H37" s="671"/>
      <c r="I37" s="671">
        <f t="shared" si="0"/>
        <v>0</v>
      </c>
      <c r="J37" s="671"/>
      <c r="K37" s="673">
        <f t="shared" si="1"/>
        <v>0</v>
      </c>
    </row>
    <row r="38" spans="1:11" ht="15" hidden="1">
      <c r="A38" s="333" t="s">
        <v>138</v>
      </c>
      <c r="B38" s="678" t="s">
        <v>886</v>
      </c>
      <c r="C38" s="679" t="s">
        <v>880</v>
      </c>
      <c r="D38" s="672" t="s">
        <v>853</v>
      </c>
      <c r="E38" s="671">
        <v>2234950</v>
      </c>
      <c r="F38" s="690">
        <v>0</v>
      </c>
      <c r="G38" s="671">
        <v>0</v>
      </c>
      <c r="H38" s="671"/>
      <c r="I38" s="671">
        <f t="shared" si="0"/>
        <v>0</v>
      </c>
      <c r="J38" s="671"/>
      <c r="K38" s="673">
        <f t="shared" si="1"/>
        <v>0</v>
      </c>
    </row>
    <row r="39" spans="1:11" ht="30" hidden="1">
      <c r="A39" s="333" t="s">
        <v>140</v>
      </c>
      <c r="B39" s="678" t="s">
        <v>887</v>
      </c>
      <c r="C39" s="679" t="s">
        <v>882</v>
      </c>
      <c r="D39" s="672" t="s">
        <v>853</v>
      </c>
      <c r="E39" s="671">
        <v>900000</v>
      </c>
      <c r="F39" s="690">
        <v>0</v>
      </c>
      <c r="G39" s="671">
        <v>0</v>
      </c>
      <c r="H39" s="671"/>
      <c r="I39" s="671">
        <f t="shared" si="0"/>
        <v>0</v>
      </c>
      <c r="J39" s="671"/>
      <c r="K39" s="673">
        <f t="shared" si="1"/>
        <v>0</v>
      </c>
    </row>
    <row r="40" spans="1:11" ht="30" hidden="1">
      <c r="A40" s="333" t="s">
        <v>142</v>
      </c>
      <c r="B40" s="678" t="s">
        <v>888</v>
      </c>
      <c r="C40" s="679" t="s">
        <v>884</v>
      </c>
      <c r="D40" s="672" t="s">
        <v>853</v>
      </c>
      <c r="E40" s="671">
        <v>2234950</v>
      </c>
      <c r="F40" s="690">
        <v>0</v>
      </c>
      <c r="G40" s="671">
        <v>0</v>
      </c>
      <c r="H40" s="671"/>
      <c r="I40" s="671">
        <f t="shared" si="0"/>
        <v>0</v>
      </c>
      <c r="J40" s="671"/>
      <c r="K40" s="673">
        <f t="shared" si="1"/>
        <v>0</v>
      </c>
    </row>
    <row r="41" spans="1:11" ht="15" hidden="1">
      <c r="A41" s="333" t="s">
        <v>889</v>
      </c>
      <c r="B41" s="678"/>
      <c r="C41" s="679"/>
      <c r="D41" s="672"/>
      <c r="E41" s="672"/>
      <c r="F41" s="672"/>
      <c r="G41" s="671"/>
      <c r="H41" s="671"/>
      <c r="I41" s="671">
        <f t="shared" si="0"/>
        <v>0</v>
      </c>
      <c r="J41" s="671"/>
      <c r="K41" s="673">
        <f t="shared" si="1"/>
        <v>0</v>
      </c>
    </row>
    <row r="42" spans="1:11" ht="15">
      <c r="A42" s="333" t="s">
        <v>144</v>
      </c>
      <c r="B42" s="678" t="s">
        <v>890</v>
      </c>
      <c r="C42" s="679" t="s">
        <v>880</v>
      </c>
      <c r="D42" s="672" t="s">
        <v>853</v>
      </c>
      <c r="E42" s="671">
        <v>4469900</v>
      </c>
      <c r="F42" s="690">
        <v>6.4</v>
      </c>
      <c r="G42" s="671">
        <v>10752900</v>
      </c>
      <c r="H42" s="671">
        <v>441900</v>
      </c>
      <c r="I42" s="671">
        <f t="shared" si="0"/>
        <v>11194800</v>
      </c>
      <c r="J42" s="671">
        <v>589200</v>
      </c>
      <c r="K42" s="673">
        <f t="shared" si="1"/>
        <v>11784000</v>
      </c>
    </row>
    <row r="43" spans="1:11" ht="25.5" customHeight="1">
      <c r="A43" s="333" t="s">
        <v>146</v>
      </c>
      <c r="B43" s="678" t="s">
        <v>891</v>
      </c>
      <c r="C43" s="679" t="s">
        <v>882</v>
      </c>
      <c r="D43" s="672" t="s">
        <v>853</v>
      </c>
      <c r="E43" s="671">
        <v>1800000</v>
      </c>
      <c r="F43" s="690">
        <v>4</v>
      </c>
      <c r="G43" s="671">
        <v>2940000</v>
      </c>
      <c r="H43" s="671"/>
      <c r="I43" s="671">
        <f t="shared" si="0"/>
        <v>2940000</v>
      </c>
      <c r="J43" s="671"/>
      <c r="K43" s="673">
        <f t="shared" si="1"/>
        <v>2940000</v>
      </c>
    </row>
    <row r="44" spans="1:11" ht="30" hidden="1">
      <c r="A44" s="333" t="s">
        <v>148</v>
      </c>
      <c r="B44" s="678" t="s">
        <v>892</v>
      </c>
      <c r="C44" s="679" t="s">
        <v>884</v>
      </c>
      <c r="D44" s="672" t="s">
        <v>853</v>
      </c>
      <c r="E44" s="671">
        <v>4469900</v>
      </c>
      <c r="F44" s="690">
        <v>0</v>
      </c>
      <c r="G44" s="671">
        <v>0</v>
      </c>
      <c r="H44" s="671"/>
      <c r="I44" s="671">
        <f t="shared" si="0"/>
        <v>0</v>
      </c>
      <c r="J44" s="671"/>
      <c r="K44" s="673">
        <f t="shared" si="1"/>
        <v>0</v>
      </c>
    </row>
    <row r="45" spans="1:11" ht="15" hidden="1">
      <c r="A45" s="333" t="s">
        <v>150</v>
      </c>
      <c r="B45" s="678" t="s">
        <v>893</v>
      </c>
      <c r="C45" s="679" t="s">
        <v>894</v>
      </c>
      <c r="D45" s="672" t="s">
        <v>853</v>
      </c>
      <c r="E45" s="671">
        <v>38200</v>
      </c>
      <c r="F45" s="690">
        <v>6.4</v>
      </c>
      <c r="G45" s="671"/>
      <c r="H45" s="671"/>
      <c r="I45" s="671">
        <f t="shared" si="0"/>
        <v>0</v>
      </c>
      <c r="J45" s="671"/>
      <c r="K45" s="673">
        <f t="shared" si="1"/>
        <v>0</v>
      </c>
    </row>
    <row r="46" spans="1:11" ht="30" hidden="1">
      <c r="A46" s="333" t="s">
        <v>152</v>
      </c>
      <c r="B46" s="678" t="s">
        <v>895</v>
      </c>
      <c r="C46" s="679" t="s">
        <v>896</v>
      </c>
      <c r="D46" s="672" t="s">
        <v>853</v>
      </c>
      <c r="E46" s="671">
        <v>38200</v>
      </c>
      <c r="F46" s="690">
        <v>0</v>
      </c>
      <c r="G46" s="671">
        <v>0</v>
      </c>
      <c r="H46" s="671"/>
      <c r="I46" s="671">
        <f t="shared" si="0"/>
        <v>0</v>
      </c>
      <c r="J46" s="671"/>
      <c r="K46" s="673">
        <f t="shared" si="1"/>
        <v>0</v>
      </c>
    </row>
    <row r="47" spans="1:11" ht="15" hidden="1">
      <c r="A47" s="333" t="s">
        <v>897</v>
      </c>
      <c r="B47" s="678"/>
      <c r="C47" s="679"/>
      <c r="D47" s="672"/>
      <c r="E47" s="672"/>
      <c r="F47" s="672"/>
      <c r="G47" s="671"/>
      <c r="H47" s="671"/>
      <c r="I47" s="671">
        <f t="shared" si="0"/>
        <v>0</v>
      </c>
      <c r="J47" s="671"/>
      <c r="K47" s="673">
        <f t="shared" si="1"/>
        <v>0</v>
      </c>
    </row>
    <row r="48" spans="1:11" ht="15" hidden="1">
      <c r="A48" s="333" t="s">
        <v>154</v>
      </c>
      <c r="B48" s="678" t="s">
        <v>898</v>
      </c>
      <c r="C48" s="679" t="s">
        <v>880</v>
      </c>
      <c r="D48" s="672" t="s">
        <v>853</v>
      </c>
      <c r="E48" s="672">
        <v>2234950</v>
      </c>
      <c r="F48" s="672">
        <v>0</v>
      </c>
      <c r="G48" s="671">
        <v>0</v>
      </c>
      <c r="H48" s="671"/>
      <c r="I48" s="671">
        <f t="shared" si="0"/>
        <v>0</v>
      </c>
      <c r="J48" s="671"/>
      <c r="K48" s="673">
        <f t="shared" si="1"/>
        <v>0</v>
      </c>
    </row>
    <row r="49" spans="1:11" ht="30" hidden="1">
      <c r="A49" s="333" t="s">
        <v>156</v>
      </c>
      <c r="B49" s="678" t="s">
        <v>899</v>
      </c>
      <c r="C49" s="679" t="s">
        <v>882</v>
      </c>
      <c r="D49" s="672" t="s">
        <v>853</v>
      </c>
      <c r="E49" s="672">
        <v>900000</v>
      </c>
      <c r="F49" s="672">
        <v>0</v>
      </c>
      <c r="G49" s="671">
        <v>0</v>
      </c>
      <c r="H49" s="671"/>
      <c r="I49" s="671">
        <f t="shared" si="0"/>
        <v>0</v>
      </c>
      <c r="J49" s="671"/>
      <c r="K49" s="673">
        <f t="shared" si="1"/>
        <v>0</v>
      </c>
    </row>
    <row r="50" spans="1:11" ht="30" hidden="1">
      <c r="A50" s="333" t="s">
        <v>158</v>
      </c>
      <c r="B50" s="678" t="s">
        <v>900</v>
      </c>
      <c r="C50" s="679" t="s">
        <v>884</v>
      </c>
      <c r="D50" s="672" t="s">
        <v>853</v>
      </c>
      <c r="E50" s="672">
        <v>2234950</v>
      </c>
      <c r="F50" s="672">
        <v>0</v>
      </c>
      <c r="G50" s="671">
        <v>0</v>
      </c>
      <c r="H50" s="671"/>
      <c r="I50" s="671">
        <f t="shared" si="0"/>
        <v>0</v>
      </c>
      <c r="J50" s="671"/>
      <c r="K50" s="673">
        <f t="shared" si="1"/>
        <v>0</v>
      </c>
    </row>
    <row r="51" spans="1:11" ht="15" hidden="1">
      <c r="A51" s="333" t="s">
        <v>160</v>
      </c>
      <c r="B51" s="678" t="s">
        <v>901</v>
      </c>
      <c r="C51" s="679" t="s">
        <v>894</v>
      </c>
      <c r="D51" s="672" t="s">
        <v>853</v>
      </c>
      <c r="E51" s="672">
        <v>19100</v>
      </c>
      <c r="F51" s="672">
        <v>0</v>
      </c>
      <c r="G51" s="671">
        <v>0</v>
      </c>
      <c r="H51" s="671"/>
      <c r="I51" s="671">
        <f t="shared" si="0"/>
        <v>0</v>
      </c>
      <c r="J51" s="671"/>
      <c r="K51" s="673">
        <f t="shared" si="1"/>
        <v>0</v>
      </c>
    </row>
    <row r="52" spans="1:11" ht="30" hidden="1">
      <c r="A52" s="333" t="s">
        <v>902</v>
      </c>
      <c r="B52" s="678" t="s">
        <v>903</v>
      </c>
      <c r="C52" s="679" t="s">
        <v>896</v>
      </c>
      <c r="D52" s="672" t="s">
        <v>853</v>
      </c>
      <c r="E52" s="672">
        <v>19100</v>
      </c>
      <c r="F52" s="672">
        <v>0</v>
      </c>
      <c r="G52" s="671">
        <v>0</v>
      </c>
      <c r="H52" s="671"/>
      <c r="I52" s="671">
        <f t="shared" si="0"/>
        <v>0</v>
      </c>
      <c r="J52" s="671"/>
      <c r="K52" s="673">
        <f t="shared" si="1"/>
        <v>0</v>
      </c>
    </row>
    <row r="53" spans="1:11" ht="15" hidden="1">
      <c r="A53" s="333" t="s">
        <v>26</v>
      </c>
      <c r="B53" s="678"/>
      <c r="C53" s="679"/>
      <c r="D53" s="672"/>
      <c r="E53" s="672"/>
      <c r="F53" s="672"/>
      <c r="G53" s="671"/>
      <c r="H53" s="671"/>
      <c r="I53" s="671">
        <f t="shared" si="0"/>
        <v>0</v>
      </c>
      <c r="J53" s="671"/>
      <c r="K53" s="673">
        <f t="shared" si="1"/>
        <v>0</v>
      </c>
    </row>
    <row r="54" spans="1:11" ht="15">
      <c r="A54" s="333" t="s">
        <v>904</v>
      </c>
      <c r="B54" s="678" t="s">
        <v>905</v>
      </c>
      <c r="C54" s="679" t="s">
        <v>906</v>
      </c>
      <c r="D54" s="672" t="s">
        <v>853</v>
      </c>
      <c r="E54" s="672">
        <v>81700</v>
      </c>
      <c r="F54" s="672">
        <v>75</v>
      </c>
      <c r="G54" s="671">
        <v>4520733</v>
      </c>
      <c r="H54" s="671"/>
      <c r="I54" s="671">
        <f t="shared" si="0"/>
        <v>4520733</v>
      </c>
      <c r="J54" s="671"/>
      <c r="K54" s="673">
        <f t="shared" si="1"/>
        <v>4520733</v>
      </c>
    </row>
    <row r="55" spans="1:11" ht="15" hidden="1">
      <c r="A55" s="333" t="s">
        <v>907</v>
      </c>
      <c r="B55" s="678" t="s">
        <v>908</v>
      </c>
      <c r="C55" s="679" t="s">
        <v>909</v>
      </c>
      <c r="D55" s="672" t="s">
        <v>853</v>
      </c>
      <c r="E55" s="672">
        <v>40850</v>
      </c>
      <c r="F55" s="672">
        <v>0</v>
      </c>
      <c r="G55" s="671">
        <v>0</v>
      </c>
      <c r="H55" s="671"/>
      <c r="I55" s="671">
        <f t="shared" si="0"/>
        <v>0</v>
      </c>
      <c r="J55" s="671"/>
      <c r="K55" s="673">
        <f t="shared" si="1"/>
        <v>0</v>
      </c>
    </row>
    <row r="56" spans="1:11" ht="15">
      <c r="A56" s="333" t="s">
        <v>910</v>
      </c>
      <c r="B56" s="678" t="s">
        <v>911</v>
      </c>
      <c r="C56" s="679" t="s">
        <v>906</v>
      </c>
      <c r="D56" s="672" t="s">
        <v>853</v>
      </c>
      <c r="E56" s="672">
        <v>81700</v>
      </c>
      <c r="F56" s="672">
        <v>67</v>
      </c>
      <c r="G56" s="671">
        <v>2124200</v>
      </c>
      <c r="H56" s="671">
        <v>81700</v>
      </c>
      <c r="I56" s="671">
        <f t="shared" si="0"/>
        <v>2205900</v>
      </c>
      <c r="J56" s="671">
        <v>108933</v>
      </c>
      <c r="K56" s="673">
        <f t="shared" si="1"/>
        <v>2314833</v>
      </c>
    </row>
    <row r="57" spans="1:11" ht="15" hidden="1">
      <c r="A57" s="333" t="s">
        <v>912</v>
      </c>
      <c r="B57" s="678" t="s">
        <v>913</v>
      </c>
      <c r="C57" s="679" t="s">
        <v>909</v>
      </c>
      <c r="D57" s="672" t="s">
        <v>853</v>
      </c>
      <c r="E57" s="672">
        <v>40850</v>
      </c>
      <c r="F57" s="672">
        <v>0</v>
      </c>
      <c r="G57" s="671">
        <v>0</v>
      </c>
      <c r="H57" s="671"/>
      <c r="I57" s="671">
        <f t="shared" si="0"/>
        <v>0</v>
      </c>
      <c r="J57" s="671"/>
      <c r="K57" s="673">
        <f t="shared" si="1"/>
        <v>0</v>
      </c>
    </row>
    <row r="58" spans="1:11" ht="15" hidden="1">
      <c r="A58" s="333" t="s">
        <v>914</v>
      </c>
      <c r="B58" s="678"/>
      <c r="C58" s="679"/>
      <c r="D58" s="672"/>
      <c r="E58" s="672"/>
      <c r="F58" s="672"/>
      <c r="G58" s="671"/>
      <c r="H58" s="671"/>
      <c r="I58" s="671">
        <f t="shared" si="0"/>
        <v>0</v>
      </c>
      <c r="J58" s="671"/>
      <c r="K58" s="673">
        <f t="shared" si="1"/>
        <v>0</v>
      </c>
    </row>
    <row r="59" spans="1:11" ht="15" hidden="1">
      <c r="A59" s="333" t="s">
        <v>915</v>
      </c>
      <c r="B59" s="678" t="s">
        <v>916</v>
      </c>
      <c r="C59" s="679" t="s">
        <v>917</v>
      </c>
      <c r="D59" s="672" t="s">
        <v>853</v>
      </c>
      <c r="E59" s="672">
        <v>189000</v>
      </c>
      <c r="F59" s="672">
        <v>0</v>
      </c>
      <c r="G59" s="671">
        <v>0</v>
      </c>
      <c r="H59" s="671"/>
      <c r="I59" s="671">
        <f t="shared" si="0"/>
        <v>0</v>
      </c>
      <c r="J59" s="671"/>
      <c r="K59" s="673">
        <f t="shared" si="1"/>
        <v>0</v>
      </c>
    </row>
    <row r="60" spans="1:11" ht="15" hidden="1">
      <c r="A60" s="333" t="s">
        <v>918</v>
      </c>
      <c r="B60" s="678" t="s">
        <v>919</v>
      </c>
      <c r="C60" s="679" t="s">
        <v>920</v>
      </c>
      <c r="D60" s="672" t="s">
        <v>853</v>
      </c>
      <c r="E60" s="672">
        <v>189000</v>
      </c>
      <c r="F60" s="672">
        <v>0</v>
      </c>
      <c r="G60" s="671">
        <v>0</v>
      </c>
      <c r="H60" s="671"/>
      <c r="I60" s="671">
        <f t="shared" si="0"/>
        <v>0</v>
      </c>
      <c r="J60" s="671"/>
      <c r="K60" s="673">
        <f t="shared" si="1"/>
        <v>0</v>
      </c>
    </row>
    <row r="61" spans="1:11" ht="15" hidden="1">
      <c r="A61" s="333" t="s">
        <v>921</v>
      </c>
      <c r="B61" s="678"/>
      <c r="C61" s="679"/>
      <c r="D61" s="672"/>
      <c r="E61" s="672"/>
      <c r="F61" s="672"/>
      <c r="G61" s="671"/>
      <c r="H61" s="671"/>
      <c r="I61" s="671">
        <f t="shared" si="0"/>
        <v>0</v>
      </c>
      <c r="J61" s="671"/>
      <c r="K61" s="673">
        <f t="shared" si="1"/>
        <v>0</v>
      </c>
    </row>
    <row r="62" spans="1:11" ht="15" hidden="1">
      <c r="A62" s="333" t="s">
        <v>906</v>
      </c>
      <c r="B62" s="678"/>
      <c r="C62" s="679"/>
      <c r="D62" s="672"/>
      <c r="E62" s="672"/>
      <c r="F62" s="672"/>
      <c r="G62" s="671"/>
      <c r="H62" s="671"/>
      <c r="I62" s="671">
        <f t="shared" si="0"/>
        <v>0</v>
      </c>
      <c r="J62" s="671"/>
      <c r="K62" s="673">
        <f t="shared" si="1"/>
        <v>0</v>
      </c>
    </row>
    <row r="63" spans="1:11" ht="25.5" customHeight="1">
      <c r="A63" s="333" t="s">
        <v>922</v>
      </c>
      <c r="B63" s="678" t="s">
        <v>923</v>
      </c>
      <c r="C63" s="679" t="s">
        <v>924</v>
      </c>
      <c r="D63" s="672" t="s">
        <v>853</v>
      </c>
      <c r="E63" s="672">
        <v>418900</v>
      </c>
      <c r="F63" s="672">
        <v>1</v>
      </c>
      <c r="G63" s="671">
        <v>802000</v>
      </c>
      <c r="H63" s="671"/>
      <c r="I63" s="671">
        <f t="shared" si="0"/>
        <v>802000</v>
      </c>
      <c r="J63" s="671">
        <v>-120300</v>
      </c>
      <c r="K63" s="673">
        <f t="shared" si="1"/>
        <v>681700</v>
      </c>
    </row>
    <row r="64" spans="1:11" ht="30">
      <c r="A64" s="333" t="s">
        <v>925</v>
      </c>
      <c r="B64" s="678" t="s">
        <v>926</v>
      </c>
      <c r="C64" s="679" t="s">
        <v>927</v>
      </c>
      <c r="D64" s="672" t="s">
        <v>853</v>
      </c>
      <c r="E64" s="672">
        <v>383992</v>
      </c>
      <c r="F64" s="672">
        <v>0</v>
      </c>
      <c r="G64" s="671">
        <v>1102752</v>
      </c>
      <c r="H64" s="671"/>
      <c r="I64" s="671">
        <f t="shared" si="0"/>
        <v>1102752</v>
      </c>
      <c r="J64" s="671">
        <v>-183792</v>
      </c>
      <c r="K64" s="673">
        <f t="shared" si="1"/>
        <v>918960</v>
      </c>
    </row>
    <row r="65" spans="1:11" ht="30" hidden="1" customHeight="1">
      <c r="A65" s="333" t="s">
        <v>928</v>
      </c>
      <c r="B65" s="678" t="s">
        <v>929</v>
      </c>
      <c r="C65" s="679" t="s">
        <v>930</v>
      </c>
      <c r="D65" s="672" t="s">
        <v>853</v>
      </c>
      <c r="E65" s="672">
        <v>1530600</v>
      </c>
      <c r="F65" s="672">
        <v>0</v>
      </c>
      <c r="G65" s="671">
        <v>0</v>
      </c>
      <c r="H65" s="671"/>
      <c r="I65" s="671">
        <f t="shared" si="0"/>
        <v>0</v>
      </c>
      <c r="J65" s="671"/>
      <c r="K65" s="673">
        <f t="shared" si="1"/>
        <v>0</v>
      </c>
    </row>
    <row r="66" spans="1:11" ht="30" hidden="1" customHeight="1">
      <c r="A66" s="333" t="s">
        <v>931</v>
      </c>
      <c r="B66" s="678" t="s">
        <v>932</v>
      </c>
      <c r="C66" s="679" t="s">
        <v>933</v>
      </c>
      <c r="D66" s="672" t="s">
        <v>853</v>
      </c>
      <c r="E66" s="672">
        <v>1403050</v>
      </c>
      <c r="F66" s="672">
        <v>0</v>
      </c>
      <c r="G66" s="671">
        <v>0</v>
      </c>
      <c r="H66" s="671"/>
      <c r="I66" s="671">
        <f t="shared" si="0"/>
        <v>0</v>
      </c>
      <c r="J66" s="671"/>
      <c r="K66" s="673">
        <f t="shared" si="1"/>
        <v>0</v>
      </c>
    </row>
    <row r="67" spans="1:11" ht="30" hidden="1" customHeight="1">
      <c r="A67" s="333" t="s">
        <v>934</v>
      </c>
      <c r="B67" s="678" t="s">
        <v>935</v>
      </c>
      <c r="C67" s="679" t="s">
        <v>936</v>
      </c>
      <c r="D67" s="672" t="s">
        <v>853</v>
      </c>
      <c r="E67" s="672">
        <v>459200</v>
      </c>
      <c r="F67" s="672">
        <v>0</v>
      </c>
      <c r="G67" s="671">
        <v>0</v>
      </c>
      <c r="H67" s="671"/>
      <c r="I67" s="671">
        <f t="shared" si="0"/>
        <v>0</v>
      </c>
      <c r="J67" s="671"/>
      <c r="K67" s="673">
        <f t="shared" si="1"/>
        <v>0</v>
      </c>
    </row>
    <row r="68" spans="1:11" ht="30" hidden="1" customHeight="1">
      <c r="A68" s="333" t="s">
        <v>937</v>
      </c>
      <c r="B68" s="678" t="s">
        <v>938</v>
      </c>
      <c r="C68" s="679" t="s">
        <v>939</v>
      </c>
      <c r="D68" s="672" t="s">
        <v>853</v>
      </c>
      <c r="E68" s="672">
        <v>420933</v>
      </c>
      <c r="F68" s="672">
        <v>0</v>
      </c>
      <c r="G68" s="671">
        <v>0</v>
      </c>
      <c r="H68" s="671"/>
      <c r="I68" s="671">
        <f t="shared" si="0"/>
        <v>0</v>
      </c>
      <c r="J68" s="671"/>
      <c r="K68" s="673">
        <f t="shared" si="1"/>
        <v>0</v>
      </c>
    </row>
    <row r="69" spans="1:11" ht="30" hidden="1" customHeight="1">
      <c r="A69" s="333" t="s">
        <v>940</v>
      </c>
      <c r="B69" s="678" t="s">
        <v>941</v>
      </c>
      <c r="C69" s="679" t="s">
        <v>942</v>
      </c>
      <c r="D69" s="672" t="s">
        <v>853</v>
      </c>
      <c r="E69" s="672">
        <v>1684800</v>
      </c>
      <c r="F69" s="672">
        <v>0</v>
      </c>
      <c r="G69" s="671">
        <v>0</v>
      </c>
      <c r="H69" s="671"/>
      <c r="I69" s="671">
        <f t="shared" si="0"/>
        <v>0</v>
      </c>
      <c r="J69" s="671"/>
      <c r="K69" s="673">
        <f t="shared" si="1"/>
        <v>0</v>
      </c>
    </row>
    <row r="70" spans="1:11" ht="30" hidden="1" customHeight="1">
      <c r="A70" s="333" t="s">
        <v>943</v>
      </c>
      <c r="B70" s="678" t="s">
        <v>944</v>
      </c>
      <c r="C70" s="679" t="s">
        <v>945</v>
      </c>
      <c r="D70" s="672" t="s">
        <v>853</v>
      </c>
      <c r="E70" s="672">
        <v>1544400</v>
      </c>
      <c r="F70" s="672">
        <v>0</v>
      </c>
      <c r="G70" s="671">
        <v>0</v>
      </c>
      <c r="H70" s="671"/>
      <c r="I70" s="671">
        <f t="shared" ref="I70:I133" si="2">SUM(G70,H70)</f>
        <v>0</v>
      </c>
      <c r="J70" s="671"/>
      <c r="K70" s="673">
        <f t="shared" ref="K70:K133" si="3">SUM(I70,J70)</f>
        <v>0</v>
      </c>
    </row>
    <row r="71" spans="1:11" ht="15" hidden="1" customHeight="1">
      <c r="A71" s="333" t="s">
        <v>909</v>
      </c>
      <c r="B71" s="678"/>
      <c r="C71" s="679"/>
      <c r="D71" s="672"/>
      <c r="E71" s="672"/>
      <c r="F71" s="672"/>
      <c r="G71" s="671"/>
      <c r="H71" s="671"/>
      <c r="I71" s="671">
        <f t="shared" si="2"/>
        <v>0</v>
      </c>
      <c r="J71" s="671"/>
      <c r="K71" s="673">
        <f t="shared" si="3"/>
        <v>0</v>
      </c>
    </row>
    <row r="72" spans="1:11" ht="30" hidden="1" customHeight="1">
      <c r="A72" s="333" t="s">
        <v>946</v>
      </c>
      <c r="B72" s="678" t="s">
        <v>947</v>
      </c>
      <c r="C72" s="679" t="s">
        <v>924</v>
      </c>
      <c r="D72" s="672" t="s">
        <v>853</v>
      </c>
      <c r="E72" s="672">
        <v>209450</v>
      </c>
      <c r="F72" s="672">
        <v>0</v>
      </c>
      <c r="G72" s="671">
        <v>0</v>
      </c>
      <c r="H72" s="671"/>
      <c r="I72" s="671">
        <f t="shared" si="2"/>
        <v>0</v>
      </c>
      <c r="J72" s="671"/>
      <c r="K72" s="673">
        <f t="shared" si="3"/>
        <v>0</v>
      </c>
    </row>
    <row r="73" spans="1:11" ht="30" hidden="1" customHeight="1">
      <c r="A73" s="333" t="s">
        <v>948</v>
      </c>
      <c r="B73" s="678" t="s">
        <v>949</v>
      </c>
      <c r="C73" s="679" t="s">
        <v>927</v>
      </c>
      <c r="D73" s="672" t="s">
        <v>853</v>
      </c>
      <c r="E73" s="672">
        <v>191996</v>
      </c>
      <c r="F73" s="672">
        <v>0</v>
      </c>
      <c r="G73" s="671">
        <v>0</v>
      </c>
      <c r="H73" s="671"/>
      <c r="I73" s="671">
        <f t="shared" si="2"/>
        <v>0</v>
      </c>
      <c r="J73" s="671"/>
      <c r="K73" s="673">
        <f t="shared" si="3"/>
        <v>0</v>
      </c>
    </row>
    <row r="74" spans="1:11" ht="30" hidden="1" customHeight="1">
      <c r="A74" s="333" t="s">
        <v>950</v>
      </c>
      <c r="B74" s="678" t="s">
        <v>951</v>
      </c>
      <c r="C74" s="679" t="s">
        <v>930</v>
      </c>
      <c r="D74" s="672" t="s">
        <v>853</v>
      </c>
      <c r="E74" s="672">
        <v>765300</v>
      </c>
      <c r="F74" s="672">
        <v>0</v>
      </c>
      <c r="G74" s="671">
        <v>0</v>
      </c>
      <c r="H74" s="671"/>
      <c r="I74" s="671">
        <f t="shared" si="2"/>
        <v>0</v>
      </c>
      <c r="J74" s="671"/>
      <c r="K74" s="673">
        <f t="shared" si="3"/>
        <v>0</v>
      </c>
    </row>
    <row r="75" spans="1:11" ht="30" hidden="1" customHeight="1">
      <c r="A75" s="333" t="s">
        <v>952</v>
      </c>
      <c r="B75" s="678" t="s">
        <v>953</v>
      </c>
      <c r="C75" s="679" t="s">
        <v>933</v>
      </c>
      <c r="D75" s="672" t="s">
        <v>853</v>
      </c>
      <c r="E75" s="672">
        <v>701525</v>
      </c>
      <c r="F75" s="672">
        <v>0</v>
      </c>
      <c r="G75" s="671">
        <v>0</v>
      </c>
      <c r="H75" s="671"/>
      <c r="I75" s="671">
        <f t="shared" si="2"/>
        <v>0</v>
      </c>
      <c r="J75" s="671"/>
      <c r="K75" s="673">
        <f t="shared" si="3"/>
        <v>0</v>
      </c>
    </row>
    <row r="76" spans="1:11" ht="30" hidden="1" customHeight="1">
      <c r="A76" s="333" t="s">
        <v>954</v>
      </c>
      <c r="B76" s="678" t="s">
        <v>955</v>
      </c>
      <c r="C76" s="679" t="s">
        <v>936</v>
      </c>
      <c r="D76" s="672" t="s">
        <v>853</v>
      </c>
      <c r="E76" s="672">
        <v>229600</v>
      </c>
      <c r="F76" s="672">
        <v>0</v>
      </c>
      <c r="G76" s="671">
        <v>0</v>
      </c>
      <c r="H76" s="671"/>
      <c r="I76" s="671">
        <f t="shared" si="2"/>
        <v>0</v>
      </c>
      <c r="J76" s="671"/>
      <c r="K76" s="673">
        <f t="shared" si="3"/>
        <v>0</v>
      </c>
    </row>
    <row r="77" spans="1:11" ht="30" hidden="1" customHeight="1">
      <c r="A77" s="333" t="s">
        <v>956</v>
      </c>
      <c r="B77" s="678" t="s">
        <v>957</v>
      </c>
      <c r="C77" s="679" t="s">
        <v>939</v>
      </c>
      <c r="D77" s="672" t="s">
        <v>853</v>
      </c>
      <c r="E77" s="672">
        <v>210467</v>
      </c>
      <c r="F77" s="672">
        <v>0</v>
      </c>
      <c r="G77" s="671">
        <v>0</v>
      </c>
      <c r="H77" s="671"/>
      <c r="I77" s="671">
        <f t="shared" si="2"/>
        <v>0</v>
      </c>
      <c r="J77" s="671"/>
      <c r="K77" s="673">
        <f t="shared" si="3"/>
        <v>0</v>
      </c>
    </row>
    <row r="78" spans="1:11" ht="30" hidden="1" customHeight="1">
      <c r="A78" s="333" t="s">
        <v>958</v>
      </c>
      <c r="B78" s="678" t="s">
        <v>959</v>
      </c>
      <c r="C78" s="679" t="s">
        <v>942</v>
      </c>
      <c r="D78" s="672" t="s">
        <v>853</v>
      </c>
      <c r="E78" s="672">
        <v>842400</v>
      </c>
      <c r="F78" s="672">
        <v>0</v>
      </c>
      <c r="G78" s="671">
        <v>0</v>
      </c>
      <c r="H78" s="671"/>
      <c r="I78" s="671">
        <f t="shared" si="2"/>
        <v>0</v>
      </c>
      <c r="J78" s="671"/>
      <c r="K78" s="673">
        <f t="shared" si="3"/>
        <v>0</v>
      </c>
    </row>
    <row r="79" spans="1:11" ht="30" hidden="1" customHeight="1">
      <c r="A79" s="333" t="s">
        <v>960</v>
      </c>
      <c r="B79" s="678" t="s">
        <v>961</v>
      </c>
      <c r="C79" s="679" t="s">
        <v>945</v>
      </c>
      <c r="D79" s="672" t="s">
        <v>853</v>
      </c>
      <c r="E79" s="672">
        <v>772200</v>
      </c>
      <c r="F79" s="672">
        <v>0</v>
      </c>
      <c r="G79" s="671">
        <v>0</v>
      </c>
      <c r="H79" s="671"/>
      <c r="I79" s="671">
        <f t="shared" si="2"/>
        <v>0</v>
      </c>
      <c r="J79" s="671"/>
      <c r="K79" s="673">
        <f t="shared" si="3"/>
        <v>0</v>
      </c>
    </row>
    <row r="80" spans="1:11" s="336" customFormat="1" ht="12.75" customHeight="1">
      <c r="A80" s="336" t="s">
        <v>962</v>
      </c>
      <c r="B80" s="685" t="s">
        <v>963</v>
      </c>
      <c r="C80" s="686" t="s">
        <v>964</v>
      </c>
      <c r="D80" s="687" t="s">
        <v>821</v>
      </c>
      <c r="E80" s="687" t="s">
        <v>806</v>
      </c>
      <c r="F80" s="687" t="s">
        <v>806</v>
      </c>
      <c r="G80" s="688">
        <v>53455185</v>
      </c>
      <c r="H80" s="688">
        <f>SUM(H42,H56)</f>
        <v>523600</v>
      </c>
      <c r="I80" s="688">
        <f>SUM(G80,H80)</f>
        <v>53978785</v>
      </c>
      <c r="J80" s="688">
        <v>394041</v>
      </c>
      <c r="K80" s="689">
        <f t="shared" si="3"/>
        <v>54372826</v>
      </c>
    </row>
    <row r="81" spans="1:11" ht="15">
      <c r="B81" s="678"/>
      <c r="C81" s="679"/>
      <c r="D81" s="672"/>
      <c r="E81" s="672"/>
      <c r="F81" s="672"/>
      <c r="G81" s="671"/>
      <c r="H81" s="671"/>
      <c r="I81" s="671">
        <f t="shared" si="2"/>
        <v>0</v>
      </c>
      <c r="J81" s="671"/>
      <c r="K81" s="673">
        <f t="shared" si="3"/>
        <v>0</v>
      </c>
    </row>
    <row r="82" spans="1:11" ht="15">
      <c r="A82" s="333" t="s">
        <v>965</v>
      </c>
      <c r="B82" s="678" t="s">
        <v>966</v>
      </c>
      <c r="C82" s="679" t="s">
        <v>967</v>
      </c>
      <c r="D82" s="672" t="s">
        <v>821</v>
      </c>
      <c r="E82" s="672" t="s">
        <v>806</v>
      </c>
      <c r="F82" s="672" t="s">
        <v>806</v>
      </c>
      <c r="G82" s="671">
        <v>7474000</v>
      </c>
      <c r="H82" s="671"/>
      <c r="I82" s="671">
        <f t="shared" si="2"/>
        <v>7474000</v>
      </c>
      <c r="J82" s="671"/>
      <c r="K82" s="673">
        <f t="shared" si="3"/>
        <v>7474000</v>
      </c>
    </row>
    <row r="83" spans="1:11" ht="15" hidden="1">
      <c r="A83" s="333" t="s">
        <v>47</v>
      </c>
      <c r="B83" s="678"/>
      <c r="C83" s="679"/>
      <c r="D83" s="672"/>
      <c r="E83" s="672"/>
      <c r="F83" s="672"/>
      <c r="G83" s="671"/>
      <c r="H83" s="671"/>
      <c r="I83" s="671">
        <f t="shared" si="2"/>
        <v>0</v>
      </c>
      <c r="J83" s="671"/>
      <c r="K83" s="673">
        <f t="shared" si="3"/>
        <v>0</v>
      </c>
    </row>
    <row r="84" spans="1:11" ht="15" hidden="1">
      <c r="A84" s="333" t="s">
        <v>968</v>
      </c>
      <c r="B84" s="678" t="s">
        <v>969</v>
      </c>
      <c r="C84" s="679" t="s">
        <v>970</v>
      </c>
      <c r="D84" s="672" t="s">
        <v>971</v>
      </c>
      <c r="E84" s="672">
        <v>3000000</v>
      </c>
      <c r="F84" s="672">
        <v>0</v>
      </c>
      <c r="G84" s="671">
        <v>0</v>
      </c>
      <c r="H84" s="671"/>
      <c r="I84" s="671">
        <f t="shared" si="2"/>
        <v>0</v>
      </c>
      <c r="J84" s="671"/>
      <c r="K84" s="673">
        <f t="shared" si="3"/>
        <v>0</v>
      </c>
    </row>
    <row r="85" spans="1:11" ht="15" hidden="1">
      <c r="A85" s="333" t="s">
        <v>972</v>
      </c>
      <c r="B85" s="678" t="s">
        <v>973</v>
      </c>
      <c r="C85" s="679" t="s">
        <v>974</v>
      </c>
      <c r="D85" s="672" t="s">
        <v>971</v>
      </c>
      <c r="E85" s="672">
        <v>3000000</v>
      </c>
      <c r="F85" s="672">
        <v>0</v>
      </c>
      <c r="G85" s="671">
        <v>0</v>
      </c>
      <c r="H85" s="671"/>
      <c r="I85" s="671">
        <f t="shared" si="2"/>
        <v>0</v>
      </c>
      <c r="J85" s="671"/>
      <c r="K85" s="673">
        <f t="shared" si="3"/>
        <v>0</v>
      </c>
    </row>
    <row r="86" spans="1:11" ht="15">
      <c r="A86" s="333" t="s">
        <v>975</v>
      </c>
      <c r="B86" s="678" t="s">
        <v>976</v>
      </c>
      <c r="C86" s="679" t="s">
        <v>977</v>
      </c>
      <c r="D86" s="672" t="s">
        <v>853</v>
      </c>
      <c r="E86" s="672">
        <v>55360</v>
      </c>
      <c r="F86" s="672">
        <v>32</v>
      </c>
      <c r="G86" s="671">
        <v>1384000</v>
      </c>
      <c r="H86" s="671">
        <v>-166080</v>
      </c>
      <c r="I86" s="671">
        <f t="shared" si="2"/>
        <v>1217920</v>
      </c>
      <c r="J86" s="671"/>
      <c r="K86" s="673">
        <f t="shared" si="3"/>
        <v>1217920</v>
      </c>
    </row>
    <row r="87" spans="1:11" ht="15" hidden="1">
      <c r="A87" s="333" t="s">
        <v>978</v>
      </c>
      <c r="B87" s="678" t="s">
        <v>979</v>
      </c>
      <c r="C87" s="679" t="s">
        <v>980</v>
      </c>
      <c r="D87" s="672" t="s">
        <v>853</v>
      </c>
      <c r="E87" s="672">
        <v>60896</v>
      </c>
      <c r="F87" s="672">
        <v>0</v>
      </c>
      <c r="G87" s="671">
        <v>0</v>
      </c>
      <c r="H87" s="671"/>
      <c r="I87" s="671">
        <f t="shared" si="2"/>
        <v>0</v>
      </c>
      <c r="J87" s="671"/>
      <c r="K87" s="673">
        <f t="shared" si="3"/>
        <v>0</v>
      </c>
    </row>
    <row r="88" spans="1:11" ht="15" hidden="1">
      <c r="A88" s="333" t="s">
        <v>981</v>
      </c>
      <c r="B88" s="678" t="s">
        <v>982</v>
      </c>
      <c r="C88" s="679" t="s">
        <v>983</v>
      </c>
      <c r="D88" s="672" t="s">
        <v>853</v>
      </c>
      <c r="E88" s="672">
        <v>25000</v>
      </c>
      <c r="F88" s="672">
        <v>0</v>
      </c>
      <c r="G88" s="671">
        <v>0</v>
      </c>
      <c r="H88" s="671"/>
      <c r="I88" s="671">
        <f t="shared" si="2"/>
        <v>0</v>
      </c>
      <c r="J88" s="671"/>
      <c r="K88" s="673">
        <f t="shared" si="3"/>
        <v>0</v>
      </c>
    </row>
    <row r="89" spans="1:11" ht="15" hidden="1">
      <c r="A89" s="333" t="s">
        <v>984</v>
      </c>
      <c r="B89" s="678" t="s">
        <v>985</v>
      </c>
      <c r="C89" s="679" t="s">
        <v>986</v>
      </c>
      <c r="D89" s="672" t="s">
        <v>853</v>
      </c>
      <c r="E89" s="672">
        <v>210000</v>
      </c>
      <c r="F89" s="672">
        <v>0</v>
      </c>
      <c r="G89" s="671">
        <v>0</v>
      </c>
      <c r="H89" s="671"/>
      <c r="I89" s="671">
        <f t="shared" si="2"/>
        <v>0</v>
      </c>
      <c r="J89" s="671"/>
      <c r="K89" s="673">
        <f t="shared" si="3"/>
        <v>0</v>
      </c>
    </row>
    <row r="90" spans="1:11" ht="15" hidden="1">
      <c r="A90" s="333" t="s">
        <v>987</v>
      </c>
      <c r="B90" s="678" t="s">
        <v>988</v>
      </c>
      <c r="C90" s="679" t="s">
        <v>989</v>
      </c>
      <c r="D90" s="672" t="s">
        <v>853</v>
      </c>
      <c r="E90" s="672">
        <v>273000</v>
      </c>
      <c r="F90" s="672">
        <v>0</v>
      </c>
      <c r="G90" s="671">
        <v>0</v>
      </c>
      <c r="H90" s="671"/>
      <c r="I90" s="671">
        <f t="shared" si="2"/>
        <v>0</v>
      </c>
      <c r="J90" s="671"/>
      <c r="K90" s="673">
        <f t="shared" si="3"/>
        <v>0</v>
      </c>
    </row>
    <row r="91" spans="1:11" ht="15" hidden="1">
      <c r="A91" s="333" t="s">
        <v>990</v>
      </c>
      <c r="B91" s="678" t="s">
        <v>991</v>
      </c>
      <c r="C91" s="679" t="s">
        <v>992</v>
      </c>
      <c r="D91" s="672" t="s">
        <v>993</v>
      </c>
      <c r="E91" s="672">
        <v>2500000</v>
      </c>
      <c r="F91" s="672">
        <v>0</v>
      </c>
      <c r="G91" s="671">
        <v>0</v>
      </c>
      <c r="H91" s="671"/>
      <c r="I91" s="671">
        <f t="shared" si="2"/>
        <v>0</v>
      </c>
      <c r="J91" s="671"/>
      <c r="K91" s="673">
        <f t="shared" si="3"/>
        <v>0</v>
      </c>
    </row>
    <row r="92" spans="1:11" ht="15" hidden="1">
      <c r="A92" s="333" t="s">
        <v>994</v>
      </c>
      <c r="B92" s="678"/>
      <c r="C92" s="679"/>
      <c r="D92" s="672"/>
      <c r="E92" s="672"/>
      <c r="F92" s="672"/>
      <c r="G92" s="671"/>
      <c r="H92" s="671"/>
      <c r="I92" s="671">
        <f t="shared" si="2"/>
        <v>0</v>
      </c>
      <c r="J92" s="671"/>
      <c r="K92" s="673">
        <f t="shared" si="3"/>
        <v>0</v>
      </c>
    </row>
    <row r="93" spans="1:11" ht="15" hidden="1">
      <c r="A93" s="333" t="s">
        <v>995</v>
      </c>
      <c r="B93" s="678" t="s">
        <v>996</v>
      </c>
      <c r="C93" s="679" t="s">
        <v>997</v>
      </c>
      <c r="D93" s="672" t="s">
        <v>853</v>
      </c>
      <c r="E93" s="672">
        <v>109000</v>
      </c>
      <c r="F93" s="672">
        <v>0</v>
      </c>
      <c r="G93" s="671">
        <v>0</v>
      </c>
      <c r="H93" s="671"/>
      <c r="I93" s="671">
        <f t="shared" si="2"/>
        <v>0</v>
      </c>
      <c r="J93" s="671"/>
      <c r="K93" s="673">
        <f t="shared" si="3"/>
        <v>0</v>
      </c>
    </row>
    <row r="94" spans="1:11" ht="15" hidden="1">
      <c r="A94" s="333" t="s">
        <v>998</v>
      </c>
      <c r="B94" s="678" t="s">
        <v>999</v>
      </c>
      <c r="C94" s="679" t="s">
        <v>1000</v>
      </c>
      <c r="D94" s="672" t="s">
        <v>853</v>
      </c>
      <c r="E94" s="672">
        <v>163500</v>
      </c>
      <c r="F94" s="672">
        <v>0</v>
      </c>
      <c r="G94" s="671">
        <v>0</v>
      </c>
      <c r="H94" s="671"/>
      <c r="I94" s="671">
        <f t="shared" si="2"/>
        <v>0</v>
      </c>
      <c r="J94" s="671"/>
      <c r="K94" s="673">
        <f t="shared" si="3"/>
        <v>0</v>
      </c>
    </row>
    <row r="95" spans="1:11" ht="15" hidden="1">
      <c r="A95" s="333" t="s">
        <v>1001</v>
      </c>
      <c r="B95" s="678" t="s">
        <v>1002</v>
      </c>
      <c r="C95" s="679" t="s">
        <v>1003</v>
      </c>
      <c r="D95" s="672" t="s">
        <v>853</v>
      </c>
      <c r="E95" s="672">
        <v>43600</v>
      </c>
      <c r="F95" s="672">
        <v>0</v>
      </c>
      <c r="G95" s="671">
        <v>0</v>
      </c>
      <c r="H95" s="671"/>
      <c r="I95" s="671">
        <f t="shared" si="2"/>
        <v>0</v>
      </c>
      <c r="J95" s="671"/>
      <c r="K95" s="673">
        <f t="shared" si="3"/>
        <v>0</v>
      </c>
    </row>
    <row r="96" spans="1:11" ht="30" hidden="1">
      <c r="A96" s="333" t="s">
        <v>1004</v>
      </c>
      <c r="B96" s="678" t="s">
        <v>1005</v>
      </c>
      <c r="C96" s="679" t="s">
        <v>1006</v>
      </c>
      <c r="D96" s="672" t="s">
        <v>853</v>
      </c>
      <c r="E96" s="672">
        <v>65400</v>
      </c>
      <c r="F96" s="672">
        <v>0</v>
      </c>
      <c r="G96" s="671">
        <v>0</v>
      </c>
      <c r="H96" s="671"/>
      <c r="I96" s="671">
        <f t="shared" si="2"/>
        <v>0</v>
      </c>
      <c r="J96" s="671"/>
      <c r="K96" s="673">
        <f t="shared" si="3"/>
        <v>0</v>
      </c>
    </row>
    <row r="97" spans="1:11" ht="15" hidden="1">
      <c r="A97" s="333" t="s">
        <v>1007</v>
      </c>
      <c r="B97" s="678"/>
      <c r="C97" s="679"/>
      <c r="D97" s="672"/>
      <c r="E97" s="672"/>
      <c r="F97" s="672"/>
      <c r="G97" s="671"/>
      <c r="H97" s="671"/>
      <c r="I97" s="671">
        <f t="shared" si="2"/>
        <v>0</v>
      </c>
      <c r="J97" s="671"/>
      <c r="K97" s="673">
        <f t="shared" si="3"/>
        <v>0</v>
      </c>
    </row>
    <row r="98" spans="1:11" ht="15" hidden="1">
      <c r="A98" s="333" t="s">
        <v>1008</v>
      </c>
      <c r="B98" s="678" t="s">
        <v>1009</v>
      </c>
      <c r="C98" s="679" t="s">
        <v>1010</v>
      </c>
      <c r="D98" s="672" t="s">
        <v>853</v>
      </c>
      <c r="E98" s="672">
        <v>500000</v>
      </c>
      <c r="F98" s="672">
        <v>0</v>
      </c>
      <c r="G98" s="671">
        <v>0</v>
      </c>
      <c r="H98" s="671"/>
      <c r="I98" s="671">
        <f t="shared" si="2"/>
        <v>0</v>
      </c>
      <c r="J98" s="671"/>
      <c r="K98" s="673">
        <f t="shared" si="3"/>
        <v>0</v>
      </c>
    </row>
    <row r="99" spans="1:11" ht="15" hidden="1">
      <c r="A99" s="333" t="s">
        <v>1011</v>
      </c>
      <c r="B99" s="678" t="s">
        <v>1012</v>
      </c>
      <c r="C99" s="679" t="s">
        <v>1013</v>
      </c>
      <c r="D99" s="672" t="s">
        <v>853</v>
      </c>
      <c r="E99" s="672">
        <v>550000</v>
      </c>
      <c r="F99" s="672">
        <v>0</v>
      </c>
      <c r="G99" s="671">
        <v>0</v>
      </c>
      <c r="H99" s="671"/>
      <c r="I99" s="671">
        <f t="shared" si="2"/>
        <v>0</v>
      </c>
      <c r="J99" s="671"/>
      <c r="K99" s="673">
        <f t="shared" si="3"/>
        <v>0</v>
      </c>
    </row>
    <row r="100" spans="1:11" ht="15" hidden="1">
      <c r="A100" s="333" t="s">
        <v>1014</v>
      </c>
      <c r="B100" s="678" t="s">
        <v>1015</v>
      </c>
      <c r="C100" s="679" t="s">
        <v>1016</v>
      </c>
      <c r="D100" s="672" t="s">
        <v>853</v>
      </c>
      <c r="E100" s="672">
        <v>200000</v>
      </c>
      <c r="F100" s="672">
        <v>0</v>
      </c>
      <c r="G100" s="671">
        <v>0</v>
      </c>
      <c r="H100" s="671"/>
      <c r="I100" s="671">
        <f t="shared" si="2"/>
        <v>0</v>
      </c>
      <c r="J100" s="671"/>
      <c r="K100" s="673">
        <f t="shared" si="3"/>
        <v>0</v>
      </c>
    </row>
    <row r="101" spans="1:11" ht="30" hidden="1">
      <c r="A101" s="333" t="s">
        <v>1017</v>
      </c>
      <c r="B101" s="678" t="s">
        <v>1018</v>
      </c>
      <c r="C101" s="679" t="s">
        <v>1019</v>
      </c>
      <c r="D101" s="672" t="s">
        <v>853</v>
      </c>
      <c r="E101" s="672">
        <v>220000</v>
      </c>
      <c r="F101" s="672">
        <v>0</v>
      </c>
      <c r="G101" s="671">
        <v>0</v>
      </c>
      <c r="H101" s="671"/>
      <c r="I101" s="671">
        <f t="shared" si="2"/>
        <v>0</v>
      </c>
      <c r="J101" s="671"/>
      <c r="K101" s="673">
        <f t="shared" si="3"/>
        <v>0</v>
      </c>
    </row>
    <row r="102" spans="1:11" ht="15" hidden="1">
      <c r="A102" s="333" t="s">
        <v>1020</v>
      </c>
      <c r="B102" s="678" t="s">
        <v>1021</v>
      </c>
      <c r="C102" s="679" t="s">
        <v>1022</v>
      </c>
      <c r="D102" s="672" t="s">
        <v>853</v>
      </c>
      <c r="E102" s="672">
        <v>500000</v>
      </c>
      <c r="F102" s="672">
        <v>0</v>
      </c>
      <c r="G102" s="671">
        <v>0</v>
      </c>
      <c r="H102" s="671"/>
      <c r="I102" s="671">
        <f t="shared" si="2"/>
        <v>0</v>
      </c>
      <c r="J102" s="671"/>
      <c r="K102" s="673">
        <f t="shared" si="3"/>
        <v>0</v>
      </c>
    </row>
    <row r="103" spans="1:11" ht="15" hidden="1">
      <c r="A103" s="333" t="s">
        <v>1023</v>
      </c>
      <c r="B103" s="678" t="s">
        <v>1024</v>
      </c>
      <c r="C103" s="679" t="s">
        <v>1025</v>
      </c>
      <c r="D103" s="672" t="s">
        <v>853</v>
      </c>
      <c r="E103" s="672">
        <v>550000</v>
      </c>
      <c r="F103" s="672">
        <v>0</v>
      </c>
      <c r="G103" s="671">
        <v>0</v>
      </c>
      <c r="H103" s="671"/>
      <c r="I103" s="671">
        <f t="shared" si="2"/>
        <v>0</v>
      </c>
      <c r="J103" s="671"/>
      <c r="K103" s="673">
        <f t="shared" si="3"/>
        <v>0</v>
      </c>
    </row>
    <row r="104" spans="1:11" ht="30" hidden="1">
      <c r="A104" s="333" t="s">
        <v>1026</v>
      </c>
      <c r="B104" s="678" t="s">
        <v>1027</v>
      </c>
      <c r="C104" s="679" t="s">
        <v>1028</v>
      </c>
      <c r="D104" s="672" t="s">
        <v>853</v>
      </c>
      <c r="E104" s="672">
        <v>200000</v>
      </c>
      <c r="F104" s="672">
        <v>0</v>
      </c>
      <c r="G104" s="671">
        <v>0</v>
      </c>
      <c r="H104" s="671"/>
      <c r="I104" s="671">
        <f t="shared" si="2"/>
        <v>0</v>
      </c>
      <c r="J104" s="671"/>
      <c r="K104" s="673">
        <f t="shared" si="3"/>
        <v>0</v>
      </c>
    </row>
    <row r="105" spans="1:11" ht="30" hidden="1">
      <c r="A105" s="333" t="s">
        <v>1029</v>
      </c>
      <c r="B105" s="678" t="s">
        <v>1030</v>
      </c>
      <c r="C105" s="679" t="s">
        <v>1031</v>
      </c>
      <c r="D105" s="672" t="s">
        <v>853</v>
      </c>
      <c r="E105" s="672">
        <v>220000</v>
      </c>
      <c r="F105" s="672">
        <v>0</v>
      </c>
      <c r="G105" s="671">
        <v>0</v>
      </c>
      <c r="H105" s="671"/>
      <c r="I105" s="671">
        <f t="shared" si="2"/>
        <v>0</v>
      </c>
      <c r="J105" s="671"/>
      <c r="K105" s="673">
        <f t="shared" si="3"/>
        <v>0</v>
      </c>
    </row>
    <row r="106" spans="1:11" ht="15" hidden="1">
      <c r="A106" s="333" t="s">
        <v>1032</v>
      </c>
      <c r="B106" s="678"/>
      <c r="C106" s="679"/>
      <c r="D106" s="672"/>
      <c r="E106" s="672"/>
      <c r="F106" s="672"/>
      <c r="G106" s="671"/>
      <c r="H106" s="671"/>
      <c r="I106" s="671">
        <f t="shared" si="2"/>
        <v>0</v>
      </c>
      <c r="J106" s="671"/>
      <c r="K106" s="673">
        <f t="shared" si="3"/>
        <v>0</v>
      </c>
    </row>
    <row r="107" spans="1:11" ht="15" hidden="1">
      <c r="A107" s="333" t="s">
        <v>1033</v>
      </c>
      <c r="B107" s="678" t="s">
        <v>1034</v>
      </c>
      <c r="C107" s="679" t="s">
        <v>1035</v>
      </c>
      <c r="D107" s="672" t="s">
        <v>853</v>
      </c>
      <c r="E107" s="672">
        <v>310000</v>
      </c>
      <c r="F107" s="672">
        <v>0</v>
      </c>
      <c r="G107" s="671">
        <v>0</v>
      </c>
      <c r="H107" s="671"/>
      <c r="I107" s="671">
        <f t="shared" si="2"/>
        <v>0</v>
      </c>
      <c r="J107" s="671"/>
      <c r="K107" s="673">
        <f t="shared" si="3"/>
        <v>0</v>
      </c>
    </row>
    <row r="108" spans="1:11" ht="15" hidden="1">
      <c r="A108" s="333" t="s">
        <v>1036</v>
      </c>
      <c r="B108" s="678" t="s">
        <v>1037</v>
      </c>
      <c r="C108" s="679" t="s">
        <v>1038</v>
      </c>
      <c r="D108" s="672" t="s">
        <v>853</v>
      </c>
      <c r="E108" s="672">
        <v>372000</v>
      </c>
      <c r="F108" s="672">
        <v>0</v>
      </c>
      <c r="G108" s="671">
        <v>0</v>
      </c>
      <c r="H108" s="671"/>
      <c r="I108" s="671">
        <f t="shared" si="2"/>
        <v>0</v>
      </c>
      <c r="J108" s="671"/>
      <c r="K108" s="673">
        <f t="shared" si="3"/>
        <v>0</v>
      </c>
    </row>
    <row r="109" spans="1:11" ht="30" hidden="1">
      <c r="A109" s="333" t="s">
        <v>1039</v>
      </c>
      <c r="B109" s="678" t="s">
        <v>1040</v>
      </c>
      <c r="C109" s="679" t="s">
        <v>1041</v>
      </c>
      <c r="D109" s="672" t="s">
        <v>853</v>
      </c>
      <c r="E109" s="672">
        <v>124000</v>
      </c>
      <c r="F109" s="672">
        <v>0</v>
      </c>
      <c r="G109" s="671">
        <v>0</v>
      </c>
      <c r="H109" s="671"/>
      <c r="I109" s="671">
        <f t="shared" si="2"/>
        <v>0</v>
      </c>
      <c r="J109" s="671"/>
      <c r="K109" s="673">
        <f t="shared" si="3"/>
        <v>0</v>
      </c>
    </row>
    <row r="110" spans="1:11" ht="30" hidden="1">
      <c r="A110" s="333" t="s">
        <v>1042</v>
      </c>
      <c r="B110" s="678" t="s">
        <v>1043</v>
      </c>
      <c r="C110" s="679" t="s">
        <v>1044</v>
      </c>
      <c r="D110" s="672" t="s">
        <v>853</v>
      </c>
      <c r="E110" s="672">
        <v>148800</v>
      </c>
      <c r="F110" s="672">
        <v>0</v>
      </c>
      <c r="G110" s="671">
        <v>0</v>
      </c>
      <c r="H110" s="671"/>
      <c r="I110" s="671">
        <f t="shared" si="2"/>
        <v>0</v>
      </c>
      <c r="J110" s="671"/>
      <c r="K110" s="673">
        <f t="shared" si="3"/>
        <v>0</v>
      </c>
    </row>
    <row r="111" spans="1:11" ht="15" hidden="1">
      <c r="A111" s="333" t="s">
        <v>1045</v>
      </c>
      <c r="B111" s="678" t="s">
        <v>1046</v>
      </c>
      <c r="C111" s="679" t="s">
        <v>1047</v>
      </c>
      <c r="D111" s="672" t="s">
        <v>853</v>
      </c>
      <c r="E111" s="672">
        <v>310000</v>
      </c>
      <c r="F111" s="672">
        <v>0</v>
      </c>
      <c r="G111" s="671">
        <v>0</v>
      </c>
      <c r="H111" s="671"/>
      <c r="I111" s="671">
        <f t="shared" si="2"/>
        <v>0</v>
      </c>
      <c r="J111" s="671"/>
      <c r="K111" s="673">
        <f t="shared" si="3"/>
        <v>0</v>
      </c>
    </row>
    <row r="112" spans="1:11" ht="15" hidden="1">
      <c r="A112" s="333" t="s">
        <v>1048</v>
      </c>
      <c r="B112" s="678" t="s">
        <v>1049</v>
      </c>
      <c r="C112" s="679" t="s">
        <v>1050</v>
      </c>
      <c r="D112" s="672" t="s">
        <v>853</v>
      </c>
      <c r="E112" s="672">
        <v>372000</v>
      </c>
      <c r="F112" s="672">
        <v>0</v>
      </c>
      <c r="G112" s="671">
        <v>0</v>
      </c>
      <c r="H112" s="671"/>
      <c r="I112" s="671">
        <f t="shared" si="2"/>
        <v>0</v>
      </c>
      <c r="J112" s="671"/>
      <c r="K112" s="673">
        <f t="shared" si="3"/>
        <v>0</v>
      </c>
    </row>
    <row r="113" spans="1:11" ht="30" hidden="1">
      <c r="A113" s="333" t="s">
        <v>1051</v>
      </c>
      <c r="B113" s="678" t="s">
        <v>1052</v>
      </c>
      <c r="C113" s="679" t="s">
        <v>1053</v>
      </c>
      <c r="D113" s="672" t="s">
        <v>853</v>
      </c>
      <c r="E113" s="672">
        <v>124000</v>
      </c>
      <c r="F113" s="672">
        <v>0</v>
      </c>
      <c r="G113" s="671">
        <v>0</v>
      </c>
      <c r="H113" s="671"/>
      <c r="I113" s="671">
        <f t="shared" si="2"/>
        <v>0</v>
      </c>
      <c r="J113" s="671"/>
      <c r="K113" s="673">
        <f t="shared" si="3"/>
        <v>0</v>
      </c>
    </row>
    <row r="114" spans="1:11" ht="30" hidden="1">
      <c r="A114" s="333" t="s">
        <v>1054</v>
      </c>
      <c r="B114" s="678" t="s">
        <v>1055</v>
      </c>
      <c r="C114" s="679" t="s">
        <v>1056</v>
      </c>
      <c r="D114" s="672" t="s">
        <v>853</v>
      </c>
      <c r="E114" s="672">
        <v>148800</v>
      </c>
      <c r="F114" s="672">
        <v>0</v>
      </c>
      <c r="G114" s="671">
        <v>0</v>
      </c>
      <c r="H114" s="671"/>
      <c r="I114" s="671">
        <f t="shared" si="2"/>
        <v>0</v>
      </c>
      <c r="J114" s="671"/>
      <c r="K114" s="673">
        <f t="shared" si="3"/>
        <v>0</v>
      </c>
    </row>
    <row r="115" spans="1:11" ht="15" hidden="1">
      <c r="A115" s="333" t="s">
        <v>1057</v>
      </c>
      <c r="B115" s="678"/>
      <c r="C115" s="679"/>
      <c r="D115" s="672"/>
      <c r="E115" s="672"/>
      <c r="F115" s="672"/>
      <c r="G115" s="671"/>
      <c r="H115" s="671"/>
      <c r="I115" s="671">
        <f t="shared" si="2"/>
        <v>0</v>
      </c>
      <c r="J115" s="671"/>
      <c r="K115" s="673">
        <f t="shared" si="3"/>
        <v>0</v>
      </c>
    </row>
    <row r="116" spans="1:11" ht="15" hidden="1">
      <c r="A116" s="333" t="s">
        <v>1058</v>
      </c>
      <c r="B116" s="678" t="s">
        <v>1059</v>
      </c>
      <c r="C116" s="679" t="s">
        <v>1060</v>
      </c>
      <c r="D116" s="672" t="s">
        <v>853</v>
      </c>
      <c r="E116" s="672">
        <v>206100</v>
      </c>
      <c r="F116" s="672">
        <v>0</v>
      </c>
      <c r="G116" s="671">
        <v>0</v>
      </c>
      <c r="H116" s="671"/>
      <c r="I116" s="671">
        <f t="shared" si="2"/>
        <v>0</v>
      </c>
      <c r="J116" s="671"/>
      <c r="K116" s="673">
        <f t="shared" si="3"/>
        <v>0</v>
      </c>
    </row>
    <row r="117" spans="1:11" ht="15" hidden="1">
      <c r="A117" s="333" t="s">
        <v>1061</v>
      </c>
      <c r="B117" s="678" t="s">
        <v>1062</v>
      </c>
      <c r="C117" s="679" t="s">
        <v>1063</v>
      </c>
      <c r="D117" s="672" t="s">
        <v>853</v>
      </c>
      <c r="E117" s="672">
        <v>247320</v>
      </c>
      <c r="F117" s="672">
        <v>0</v>
      </c>
      <c r="G117" s="671">
        <v>0</v>
      </c>
      <c r="H117" s="671"/>
      <c r="I117" s="671">
        <f t="shared" si="2"/>
        <v>0</v>
      </c>
      <c r="J117" s="671"/>
      <c r="K117" s="673">
        <f t="shared" si="3"/>
        <v>0</v>
      </c>
    </row>
    <row r="118" spans="1:11" ht="15" hidden="1">
      <c r="A118" s="333" t="s">
        <v>1064</v>
      </c>
      <c r="B118" s="678"/>
      <c r="C118" s="679"/>
      <c r="D118" s="672"/>
      <c r="E118" s="672"/>
      <c r="F118" s="672"/>
      <c r="G118" s="671"/>
      <c r="H118" s="671"/>
      <c r="I118" s="671">
        <f t="shared" si="2"/>
        <v>0</v>
      </c>
      <c r="J118" s="671"/>
      <c r="K118" s="673">
        <f t="shared" si="3"/>
        <v>0</v>
      </c>
    </row>
    <row r="119" spans="1:11" ht="15" hidden="1">
      <c r="A119" s="333" t="s">
        <v>1065</v>
      </c>
      <c r="B119" s="678" t="s">
        <v>1066</v>
      </c>
      <c r="C119" s="679" t="s">
        <v>1067</v>
      </c>
      <c r="D119" s="672" t="s">
        <v>853</v>
      </c>
      <c r="E119" s="672">
        <v>494100</v>
      </c>
      <c r="F119" s="672">
        <v>0</v>
      </c>
      <c r="G119" s="671">
        <v>0</v>
      </c>
      <c r="H119" s="671"/>
      <c r="I119" s="671">
        <f t="shared" si="2"/>
        <v>0</v>
      </c>
      <c r="J119" s="671"/>
      <c r="K119" s="673">
        <f t="shared" si="3"/>
        <v>0</v>
      </c>
    </row>
    <row r="120" spans="1:11" ht="15" hidden="1">
      <c r="A120" s="333" t="s">
        <v>1068</v>
      </c>
      <c r="B120" s="678" t="s">
        <v>1069</v>
      </c>
      <c r="C120" s="679" t="s">
        <v>1070</v>
      </c>
      <c r="D120" s="672" t="s">
        <v>853</v>
      </c>
      <c r="E120" s="672">
        <v>518805</v>
      </c>
      <c r="F120" s="672">
        <v>0</v>
      </c>
      <c r="G120" s="671">
        <v>0</v>
      </c>
      <c r="H120" s="671"/>
      <c r="I120" s="671">
        <f t="shared" si="2"/>
        <v>0</v>
      </c>
      <c r="J120" s="671"/>
      <c r="K120" s="673">
        <f t="shared" si="3"/>
        <v>0</v>
      </c>
    </row>
    <row r="121" spans="1:11" ht="15" hidden="1">
      <c r="A121" s="333" t="s">
        <v>1071</v>
      </c>
      <c r="B121" s="678" t="s">
        <v>1072</v>
      </c>
      <c r="C121" s="679" t="s">
        <v>1073</v>
      </c>
      <c r="D121" s="672" t="s">
        <v>853</v>
      </c>
      <c r="E121" s="672">
        <v>543510</v>
      </c>
      <c r="F121" s="672">
        <v>0</v>
      </c>
      <c r="G121" s="671">
        <v>0</v>
      </c>
      <c r="H121" s="671"/>
      <c r="I121" s="671">
        <f t="shared" si="2"/>
        <v>0</v>
      </c>
      <c r="J121" s="671"/>
      <c r="K121" s="673">
        <f t="shared" si="3"/>
        <v>0</v>
      </c>
    </row>
    <row r="122" spans="1:11" ht="15" hidden="1">
      <c r="A122" s="333" t="s">
        <v>1074</v>
      </c>
      <c r="B122" s="678" t="s">
        <v>1075</v>
      </c>
      <c r="C122" s="679" t="s">
        <v>1076</v>
      </c>
      <c r="D122" s="672" t="s">
        <v>853</v>
      </c>
      <c r="E122" s="672">
        <v>741150</v>
      </c>
      <c r="F122" s="672">
        <v>0</v>
      </c>
      <c r="G122" s="671">
        <v>0</v>
      </c>
      <c r="H122" s="671"/>
      <c r="I122" s="671">
        <f t="shared" si="2"/>
        <v>0</v>
      </c>
      <c r="J122" s="671"/>
      <c r="K122" s="673">
        <f t="shared" si="3"/>
        <v>0</v>
      </c>
    </row>
    <row r="123" spans="1:11" ht="15" hidden="1">
      <c r="A123" s="333" t="s">
        <v>1077</v>
      </c>
      <c r="B123" s="678" t="s">
        <v>1078</v>
      </c>
      <c r="C123" s="679" t="s">
        <v>1079</v>
      </c>
      <c r="D123" s="672" t="s">
        <v>853</v>
      </c>
      <c r="E123" s="672">
        <v>346000</v>
      </c>
      <c r="F123" s="672">
        <v>0</v>
      </c>
      <c r="G123" s="671">
        <v>0</v>
      </c>
      <c r="H123" s="671"/>
      <c r="I123" s="671">
        <f t="shared" si="2"/>
        <v>0</v>
      </c>
      <c r="J123" s="671"/>
      <c r="K123" s="673">
        <f t="shared" si="3"/>
        <v>0</v>
      </c>
    </row>
    <row r="124" spans="1:11" ht="15" hidden="1">
      <c r="A124" s="333" t="s">
        <v>1080</v>
      </c>
      <c r="B124" s="678" t="s">
        <v>1081</v>
      </c>
      <c r="C124" s="679" t="s">
        <v>1082</v>
      </c>
      <c r="D124" s="672" t="s">
        <v>853</v>
      </c>
      <c r="E124" s="672">
        <v>449800</v>
      </c>
      <c r="F124" s="672">
        <v>0</v>
      </c>
      <c r="G124" s="671">
        <v>0</v>
      </c>
      <c r="H124" s="671"/>
      <c r="I124" s="671">
        <f t="shared" si="2"/>
        <v>0</v>
      </c>
      <c r="J124" s="671"/>
      <c r="K124" s="673">
        <f t="shared" si="3"/>
        <v>0</v>
      </c>
    </row>
    <row r="125" spans="1:11" ht="30" hidden="1">
      <c r="A125" s="333" t="s">
        <v>1083</v>
      </c>
      <c r="B125" s="678" t="s">
        <v>1084</v>
      </c>
      <c r="C125" s="679" t="s">
        <v>1085</v>
      </c>
      <c r="D125" s="672" t="s">
        <v>853</v>
      </c>
      <c r="E125" s="672">
        <v>268150</v>
      </c>
      <c r="F125" s="672">
        <v>0</v>
      </c>
      <c r="G125" s="671">
        <v>0</v>
      </c>
      <c r="H125" s="671"/>
      <c r="I125" s="671">
        <f t="shared" si="2"/>
        <v>0</v>
      </c>
      <c r="J125" s="671"/>
      <c r="K125" s="673">
        <f t="shared" si="3"/>
        <v>0</v>
      </c>
    </row>
    <row r="126" spans="1:11" ht="15" hidden="1">
      <c r="A126" s="333" t="s">
        <v>1086</v>
      </c>
      <c r="B126" s="678"/>
      <c r="C126" s="679"/>
      <c r="D126" s="672"/>
      <c r="E126" s="672"/>
      <c r="F126" s="672"/>
      <c r="G126" s="671"/>
      <c r="H126" s="671"/>
      <c r="I126" s="671">
        <f t="shared" si="2"/>
        <v>0</v>
      </c>
      <c r="J126" s="671"/>
      <c r="K126" s="673">
        <f t="shared" si="3"/>
        <v>0</v>
      </c>
    </row>
    <row r="127" spans="1:11" ht="15" hidden="1">
      <c r="A127" s="333" t="s">
        <v>1087</v>
      </c>
      <c r="B127" s="678" t="s">
        <v>1088</v>
      </c>
      <c r="C127" s="679" t="s">
        <v>1089</v>
      </c>
      <c r="D127" s="672" t="s">
        <v>1090</v>
      </c>
      <c r="E127" s="672">
        <v>468350</v>
      </c>
      <c r="F127" s="672">
        <v>0</v>
      </c>
      <c r="G127" s="671">
        <v>0</v>
      </c>
      <c r="H127" s="671"/>
      <c r="I127" s="671">
        <f t="shared" si="2"/>
        <v>0</v>
      </c>
      <c r="J127" s="671"/>
      <c r="K127" s="673">
        <f t="shared" si="3"/>
        <v>0</v>
      </c>
    </row>
    <row r="128" spans="1:11" ht="30" hidden="1">
      <c r="A128" s="333" t="s">
        <v>1091</v>
      </c>
      <c r="B128" s="678" t="s">
        <v>1092</v>
      </c>
      <c r="C128" s="679" t="s">
        <v>1093</v>
      </c>
      <c r="D128" s="672" t="s">
        <v>1090</v>
      </c>
      <c r="E128" s="672">
        <v>515185</v>
      </c>
      <c r="F128" s="672">
        <v>0</v>
      </c>
      <c r="G128" s="671">
        <v>0</v>
      </c>
      <c r="H128" s="671"/>
      <c r="I128" s="671">
        <f t="shared" si="2"/>
        <v>0</v>
      </c>
      <c r="J128" s="671"/>
      <c r="K128" s="673">
        <f t="shared" si="3"/>
        <v>0</v>
      </c>
    </row>
    <row r="129" spans="1:11" ht="15" hidden="1">
      <c r="A129" s="333" t="s">
        <v>1094</v>
      </c>
      <c r="B129" s="678" t="s">
        <v>1095</v>
      </c>
      <c r="C129" s="679" t="s">
        <v>1096</v>
      </c>
      <c r="D129" s="672" t="s">
        <v>1090</v>
      </c>
      <c r="E129" s="672">
        <v>234175</v>
      </c>
      <c r="F129" s="672">
        <v>0</v>
      </c>
      <c r="G129" s="671">
        <v>0</v>
      </c>
      <c r="H129" s="671"/>
      <c r="I129" s="671">
        <f t="shared" si="2"/>
        <v>0</v>
      </c>
      <c r="J129" s="671"/>
      <c r="K129" s="673">
        <f t="shared" si="3"/>
        <v>0</v>
      </c>
    </row>
    <row r="130" spans="1:11" ht="15" hidden="1">
      <c r="A130" s="333" t="s">
        <v>1097</v>
      </c>
      <c r="B130" s="678"/>
      <c r="C130" s="679"/>
      <c r="D130" s="672"/>
      <c r="E130" s="672"/>
      <c r="F130" s="672"/>
      <c r="G130" s="671"/>
      <c r="H130" s="671"/>
      <c r="I130" s="671">
        <f t="shared" si="2"/>
        <v>0</v>
      </c>
      <c r="J130" s="671"/>
      <c r="K130" s="673">
        <f t="shared" si="3"/>
        <v>0</v>
      </c>
    </row>
    <row r="131" spans="1:11" ht="15" hidden="1">
      <c r="A131" s="333" t="s">
        <v>1098</v>
      </c>
      <c r="B131" s="678" t="s">
        <v>1099</v>
      </c>
      <c r="C131" s="679" t="s">
        <v>1100</v>
      </c>
      <c r="D131" s="672" t="s">
        <v>993</v>
      </c>
      <c r="E131" s="672">
        <v>3000000</v>
      </c>
      <c r="F131" s="672">
        <v>0</v>
      </c>
      <c r="G131" s="671">
        <v>0</v>
      </c>
      <c r="H131" s="671"/>
      <c r="I131" s="671">
        <f t="shared" si="2"/>
        <v>0</v>
      </c>
      <c r="J131" s="671"/>
      <c r="K131" s="673">
        <f t="shared" si="3"/>
        <v>0</v>
      </c>
    </row>
    <row r="132" spans="1:11" ht="15" hidden="1">
      <c r="A132" s="333" t="s">
        <v>1101</v>
      </c>
      <c r="B132" s="678" t="s">
        <v>1099</v>
      </c>
      <c r="C132" s="679" t="s">
        <v>1102</v>
      </c>
      <c r="D132" s="672" t="s">
        <v>1103</v>
      </c>
      <c r="E132" s="672">
        <v>1800</v>
      </c>
      <c r="F132" s="672">
        <v>0</v>
      </c>
      <c r="G132" s="671">
        <v>0</v>
      </c>
      <c r="H132" s="671"/>
      <c r="I132" s="671">
        <f t="shared" si="2"/>
        <v>0</v>
      </c>
      <c r="J132" s="671"/>
      <c r="K132" s="673">
        <f t="shared" si="3"/>
        <v>0</v>
      </c>
    </row>
    <row r="133" spans="1:11" ht="15" hidden="1">
      <c r="A133" s="333" t="s">
        <v>1104</v>
      </c>
      <c r="B133" s="678"/>
      <c r="C133" s="679"/>
      <c r="D133" s="672"/>
      <c r="E133" s="672"/>
      <c r="F133" s="672"/>
      <c r="G133" s="671"/>
      <c r="H133" s="671"/>
      <c r="I133" s="671">
        <f t="shared" si="2"/>
        <v>0</v>
      </c>
      <c r="J133" s="671"/>
      <c r="K133" s="673">
        <f t="shared" si="3"/>
        <v>0</v>
      </c>
    </row>
    <row r="134" spans="1:11" ht="15" hidden="1">
      <c r="A134" s="333" t="s">
        <v>1105</v>
      </c>
      <c r="B134" s="678" t="s">
        <v>1106</v>
      </c>
      <c r="C134" s="679" t="s">
        <v>1107</v>
      </c>
      <c r="D134" s="672" t="s">
        <v>993</v>
      </c>
      <c r="E134" s="672">
        <v>2000000</v>
      </c>
      <c r="F134" s="672">
        <v>0</v>
      </c>
      <c r="G134" s="671">
        <v>0</v>
      </c>
      <c r="H134" s="671"/>
      <c r="I134" s="671">
        <f t="shared" ref="I134:I181" si="4">SUM(G134,H134)</f>
        <v>0</v>
      </c>
      <c r="J134" s="671"/>
      <c r="K134" s="673">
        <f t="shared" ref="K134:K182" si="5">SUM(I134,J134)</f>
        <v>0</v>
      </c>
    </row>
    <row r="135" spans="1:11" ht="15" hidden="1">
      <c r="A135" s="333" t="s">
        <v>1108</v>
      </c>
      <c r="B135" s="678" t="s">
        <v>1106</v>
      </c>
      <c r="C135" s="679" t="s">
        <v>1109</v>
      </c>
      <c r="D135" s="672" t="s">
        <v>1103</v>
      </c>
      <c r="E135" s="672">
        <v>150000</v>
      </c>
      <c r="F135" s="672">
        <v>0</v>
      </c>
      <c r="G135" s="671">
        <v>0</v>
      </c>
      <c r="H135" s="671"/>
      <c r="I135" s="671">
        <f t="shared" si="4"/>
        <v>0</v>
      </c>
      <c r="J135" s="671"/>
      <c r="K135" s="673">
        <f t="shared" si="5"/>
        <v>0</v>
      </c>
    </row>
    <row r="136" spans="1:11" ht="15" hidden="1">
      <c r="A136" s="333" t="s">
        <v>1110</v>
      </c>
      <c r="B136" s="678" t="s">
        <v>1111</v>
      </c>
      <c r="C136" s="679" t="s">
        <v>1112</v>
      </c>
      <c r="D136" s="672" t="s">
        <v>993</v>
      </c>
      <c r="E136" s="672">
        <v>2000000</v>
      </c>
      <c r="F136" s="672">
        <v>0</v>
      </c>
      <c r="G136" s="671">
        <v>0</v>
      </c>
      <c r="H136" s="671"/>
      <c r="I136" s="671">
        <f t="shared" si="4"/>
        <v>0</v>
      </c>
      <c r="J136" s="671"/>
      <c r="K136" s="673">
        <f t="shared" si="5"/>
        <v>0</v>
      </c>
    </row>
    <row r="137" spans="1:11" ht="15" hidden="1">
      <c r="A137" s="333" t="s">
        <v>1113</v>
      </c>
      <c r="B137" s="678" t="s">
        <v>1111</v>
      </c>
      <c r="C137" s="679" t="s">
        <v>1114</v>
      </c>
      <c r="D137" s="672" t="s">
        <v>1103</v>
      </c>
      <c r="E137" s="672">
        <v>150000</v>
      </c>
      <c r="F137" s="672">
        <v>0</v>
      </c>
      <c r="G137" s="671">
        <v>0</v>
      </c>
      <c r="H137" s="671"/>
      <c r="I137" s="671">
        <f t="shared" si="4"/>
        <v>0</v>
      </c>
      <c r="J137" s="671"/>
      <c r="K137" s="673">
        <f t="shared" si="5"/>
        <v>0</v>
      </c>
    </row>
    <row r="138" spans="1:11" ht="15" hidden="1">
      <c r="A138" s="333" t="s">
        <v>1115</v>
      </c>
      <c r="B138" s="678"/>
      <c r="C138" s="679"/>
      <c r="D138" s="672"/>
      <c r="E138" s="672"/>
      <c r="F138" s="672"/>
      <c r="G138" s="671"/>
      <c r="H138" s="671"/>
      <c r="I138" s="671">
        <f t="shared" si="4"/>
        <v>0</v>
      </c>
      <c r="J138" s="671"/>
      <c r="K138" s="673">
        <f t="shared" si="5"/>
        <v>0</v>
      </c>
    </row>
    <row r="139" spans="1:11" ht="15" hidden="1">
      <c r="A139" s="333" t="s">
        <v>1116</v>
      </c>
      <c r="B139" s="678" t="s">
        <v>1117</v>
      </c>
      <c r="C139" s="679" t="s">
        <v>1118</v>
      </c>
      <c r="D139" s="672" t="s">
        <v>853</v>
      </c>
      <c r="E139" s="672">
        <v>2606040</v>
      </c>
      <c r="F139" s="672">
        <v>0</v>
      </c>
      <c r="G139" s="671">
        <v>0</v>
      </c>
      <c r="H139" s="671"/>
      <c r="I139" s="671">
        <f t="shared" si="4"/>
        <v>0</v>
      </c>
      <c r="J139" s="671"/>
      <c r="K139" s="673">
        <f t="shared" si="5"/>
        <v>0</v>
      </c>
    </row>
    <row r="140" spans="1:11" ht="15" hidden="1">
      <c r="A140" s="333" t="s">
        <v>1119</v>
      </c>
      <c r="B140" s="678" t="s">
        <v>1120</v>
      </c>
      <c r="C140" s="679" t="s">
        <v>1121</v>
      </c>
      <c r="D140" s="672" t="s">
        <v>821</v>
      </c>
      <c r="E140" s="672" t="s">
        <v>806</v>
      </c>
      <c r="F140" s="672" t="s">
        <v>806</v>
      </c>
      <c r="G140" s="671">
        <v>0</v>
      </c>
      <c r="H140" s="671"/>
      <c r="I140" s="671">
        <f t="shared" si="4"/>
        <v>0</v>
      </c>
      <c r="J140" s="671"/>
      <c r="K140" s="673">
        <f t="shared" si="5"/>
        <v>0</v>
      </c>
    </row>
    <row r="141" spans="1:11" ht="15" hidden="1">
      <c r="A141" s="333" t="s">
        <v>744</v>
      </c>
      <c r="B141" s="678"/>
      <c r="C141" s="679"/>
      <c r="D141" s="672"/>
      <c r="E141" s="672"/>
      <c r="F141" s="672"/>
      <c r="G141" s="671"/>
      <c r="H141" s="671"/>
      <c r="I141" s="671">
        <f t="shared" si="4"/>
        <v>0</v>
      </c>
      <c r="J141" s="671"/>
      <c r="K141" s="673">
        <f t="shared" si="5"/>
        <v>0</v>
      </c>
    </row>
    <row r="142" spans="1:11" ht="15">
      <c r="A142" s="333" t="s">
        <v>1122</v>
      </c>
      <c r="B142" s="678" t="s">
        <v>1123</v>
      </c>
      <c r="C142" s="679" t="s">
        <v>1124</v>
      </c>
      <c r="D142" s="672" t="s">
        <v>853</v>
      </c>
      <c r="E142" s="672">
        <v>1632000</v>
      </c>
      <c r="F142" s="672">
        <v>5.3</v>
      </c>
      <c r="G142" s="671">
        <v>10488000</v>
      </c>
      <c r="H142" s="671">
        <v>95000</v>
      </c>
      <c r="I142" s="671">
        <f t="shared" si="4"/>
        <v>10583000</v>
      </c>
      <c r="J142" s="671">
        <v>323000</v>
      </c>
      <c r="K142" s="673">
        <f t="shared" si="5"/>
        <v>10906000</v>
      </c>
    </row>
    <row r="143" spans="1:11" ht="15">
      <c r="A143" s="333" t="s">
        <v>1125</v>
      </c>
      <c r="B143" s="678" t="s">
        <v>1126</v>
      </c>
      <c r="C143" s="679" t="s">
        <v>1127</v>
      </c>
      <c r="D143" s="672" t="s">
        <v>821</v>
      </c>
      <c r="E143" s="672" t="s">
        <v>806</v>
      </c>
      <c r="F143" s="672" t="s">
        <v>806</v>
      </c>
      <c r="G143" s="671">
        <v>12927919</v>
      </c>
      <c r="H143" s="671"/>
      <c r="I143" s="671">
        <f t="shared" si="4"/>
        <v>12927919</v>
      </c>
      <c r="J143" s="671"/>
      <c r="K143" s="673">
        <f t="shared" si="5"/>
        <v>12927919</v>
      </c>
    </row>
    <row r="144" spans="1:11" ht="15">
      <c r="A144" s="333" t="s">
        <v>1128</v>
      </c>
      <c r="B144" s="678" t="s">
        <v>1129</v>
      </c>
      <c r="C144" s="679" t="s">
        <v>1130</v>
      </c>
      <c r="D144" s="672" t="s">
        <v>821</v>
      </c>
      <c r="E144" s="672">
        <v>570</v>
      </c>
      <c r="F144" s="672">
        <v>339</v>
      </c>
      <c r="G144" s="671">
        <v>182400</v>
      </c>
      <c r="H144" s="671">
        <v>216600</v>
      </c>
      <c r="I144" s="671">
        <f t="shared" si="4"/>
        <v>399000</v>
      </c>
      <c r="J144" s="671">
        <v>-57000</v>
      </c>
      <c r="K144" s="673">
        <f t="shared" si="5"/>
        <v>342000</v>
      </c>
    </row>
    <row r="145" spans="1:11" ht="30" hidden="1">
      <c r="A145" s="333" t="s">
        <v>1131</v>
      </c>
      <c r="B145" s="678" t="s">
        <v>1132</v>
      </c>
      <c r="C145" s="679" t="s">
        <v>1133</v>
      </c>
      <c r="D145" s="672" t="s">
        <v>853</v>
      </c>
      <c r="E145" s="672">
        <v>1508760</v>
      </c>
      <c r="F145" s="672">
        <v>0</v>
      </c>
      <c r="G145" s="671">
        <v>0</v>
      </c>
      <c r="H145" s="671"/>
      <c r="I145" s="671">
        <f t="shared" si="4"/>
        <v>0</v>
      </c>
      <c r="J145" s="671"/>
      <c r="K145" s="673">
        <f t="shared" si="5"/>
        <v>0</v>
      </c>
    </row>
    <row r="146" spans="1:11" ht="27" customHeight="1">
      <c r="A146" s="333" t="s">
        <v>1134</v>
      </c>
      <c r="B146" s="685" t="s">
        <v>1135</v>
      </c>
      <c r="C146" s="686" t="s">
        <v>1136</v>
      </c>
      <c r="D146" s="687" t="s">
        <v>821</v>
      </c>
      <c r="E146" s="687" t="s">
        <v>806</v>
      </c>
      <c r="F146" s="687" t="s">
        <v>806</v>
      </c>
      <c r="G146" s="688">
        <v>32456319</v>
      </c>
      <c r="H146" s="688">
        <f>SUM(H86:H144)</f>
        <v>145520</v>
      </c>
      <c r="I146" s="688">
        <f>SUM(G146,H146)</f>
        <v>32601839</v>
      </c>
      <c r="J146" s="688">
        <v>266000</v>
      </c>
      <c r="K146" s="689">
        <f t="shared" si="5"/>
        <v>32867839</v>
      </c>
    </row>
    <row r="147" spans="1:11" ht="15">
      <c r="B147" s="678"/>
      <c r="C147" s="679"/>
      <c r="D147" s="672"/>
      <c r="E147" s="672"/>
      <c r="F147" s="672"/>
      <c r="G147" s="671"/>
      <c r="H147" s="671"/>
      <c r="I147" s="671"/>
      <c r="J147" s="671"/>
      <c r="K147" s="673">
        <f t="shared" si="5"/>
        <v>0</v>
      </c>
    </row>
    <row r="148" spans="1:11" ht="15" hidden="1">
      <c r="A148" s="333" t="s">
        <v>49</v>
      </c>
      <c r="B148" s="678"/>
      <c r="C148" s="679"/>
      <c r="D148" s="672"/>
      <c r="E148" s="672"/>
      <c r="F148" s="672"/>
      <c r="G148" s="671"/>
      <c r="H148" s="671"/>
      <c r="I148" s="671">
        <f t="shared" si="4"/>
        <v>0</v>
      </c>
      <c r="J148" s="671"/>
      <c r="K148" s="673">
        <f t="shared" si="5"/>
        <v>0</v>
      </c>
    </row>
    <row r="149" spans="1:11" ht="15" hidden="1">
      <c r="A149" s="333" t="s">
        <v>1137</v>
      </c>
      <c r="B149" s="678" t="s">
        <v>1138</v>
      </c>
      <c r="C149" s="679" t="s">
        <v>1139</v>
      </c>
      <c r="D149" s="672" t="s">
        <v>821</v>
      </c>
      <c r="E149" s="672" t="s">
        <v>806</v>
      </c>
      <c r="F149" s="672" t="s">
        <v>806</v>
      </c>
      <c r="G149" s="671">
        <v>0</v>
      </c>
      <c r="H149" s="671"/>
      <c r="I149" s="671">
        <f t="shared" si="4"/>
        <v>0</v>
      </c>
      <c r="J149" s="671"/>
      <c r="K149" s="673">
        <f t="shared" si="5"/>
        <v>0</v>
      </c>
    </row>
    <row r="150" spans="1:11" ht="15" hidden="1">
      <c r="A150" s="333" t="s">
        <v>1140</v>
      </c>
      <c r="B150" s="678" t="s">
        <v>1141</v>
      </c>
      <c r="C150" s="679" t="s">
        <v>1142</v>
      </c>
      <c r="D150" s="672" t="s">
        <v>821</v>
      </c>
      <c r="E150" s="672" t="s">
        <v>806</v>
      </c>
      <c r="F150" s="672" t="s">
        <v>806</v>
      </c>
      <c r="G150" s="671">
        <v>0</v>
      </c>
      <c r="H150" s="671"/>
      <c r="I150" s="671">
        <f t="shared" si="4"/>
        <v>0</v>
      </c>
      <c r="J150" s="671"/>
      <c r="K150" s="673">
        <f t="shared" si="5"/>
        <v>0</v>
      </c>
    </row>
    <row r="151" spans="1:11" ht="30" hidden="1">
      <c r="A151" s="333" t="s">
        <v>1143</v>
      </c>
      <c r="B151" s="678" t="s">
        <v>1144</v>
      </c>
      <c r="C151" s="679" t="s">
        <v>1145</v>
      </c>
      <c r="D151" s="672" t="s">
        <v>821</v>
      </c>
      <c r="E151" s="672">
        <v>400</v>
      </c>
      <c r="F151" s="672">
        <v>0</v>
      </c>
      <c r="G151" s="671">
        <v>0</v>
      </c>
      <c r="H151" s="671"/>
      <c r="I151" s="671">
        <f t="shared" si="4"/>
        <v>0</v>
      </c>
      <c r="J151" s="671"/>
      <c r="K151" s="673">
        <f t="shared" si="5"/>
        <v>0</v>
      </c>
    </row>
    <row r="152" spans="1:11" ht="15.75" customHeight="1">
      <c r="A152" s="333" t="s">
        <v>1146</v>
      </c>
      <c r="B152" s="678" t="s">
        <v>1147</v>
      </c>
      <c r="C152" s="679" t="s">
        <v>1148</v>
      </c>
      <c r="D152" s="672" t="s">
        <v>821</v>
      </c>
      <c r="E152" s="672">
        <v>1140</v>
      </c>
      <c r="F152" s="672">
        <v>0</v>
      </c>
      <c r="G152" s="671">
        <v>1800000</v>
      </c>
      <c r="H152" s="671"/>
      <c r="I152" s="671">
        <f t="shared" si="4"/>
        <v>1800000</v>
      </c>
      <c r="J152" s="671"/>
      <c r="K152" s="673">
        <f t="shared" si="5"/>
        <v>1800000</v>
      </c>
    </row>
    <row r="153" spans="1:11" ht="15" hidden="1">
      <c r="A153" s="333" t="s">
        <v>1149</v>
      </c>
      <c r="B153" s="678" t="s">
        <v>1150</v>
      </c>
      <c r="C153" s="679" t="s">
        <v>1151</v>
      </c>
      <c r="D153" s="672" t="s">
        <v>821</v>
      </c>
      <c r="E153" s="672" t="s">
        <v>806</v>
      </c>
      <c r="F153" s="672" t="s">
        <v>806</v>
      </c>
      <c r="G153" s="671">
        <v>0</v>
      </c>
      <c r="H153" s="671"/>
      <c r="I153" s="671">
        <f t="shared" si="4"/>
        <v>0</v>
      </c>
      <c r="J153" s="671"/>
      <c r="K153" s="673">
        <f t="shared" si="5"/>
        <v>0</v>
      </c>
    </row>
    <row r="154" spans="1:11" ht="30" hidden="1">
      <c r="A154" s="333" t="s">
        <v>1152</v>
      </c>
      <c r="B154" s="678" t="s">
        <v>1153</v>
      </c>
      <c r="C154" s="679" t="s">
        <v>1154</v>
      </c>
      <c r="D154" s="672" t="s">
        <v>821</v>
      </c>
      <c r="E154" s="672">
        <v>679400000</v>
      </c>
      <c r="F154" s="672">
        <v>0</v>
      </c>
      <c r="G154" s="671">
        <v>0</v>
      </c>
      <c r="H154" s="671"/>
      <c r="I154" s="671">
        <f t="shared" si="4"/>
        <v>0</v>
      </c>
      <c r="J154" s="671"/>
      <c r="K154" s="673">
        <f t="shared" si="5"/>
        <v>0</v>
      </c>
    </row>
    <row r="155" spans="1:11" ht="15" hidden="1">
      <c r="A155" s="333" t="s">
        <v>1155</v>
      </c>
      <c r="B155" s="678" t="s">
        <v>1156</v>
      </c>
      <c r="C155" s="679" t="s">
        <v>1157</v>
      </c>
      <c r="D155" s="672" t="s">
        <v>821</v>
      </c>
      <c r="E155" s="672">
        <v>400</v>
      </c>
      <c r="F155" s="672">
        <v>0</v>
      </c>
      <c r="G155" s="671">
        <v>0</v>
      </c>
      <c r="H155" s="671"/>
      <c r="I155" s="671">
        <f t="shared" si="4"/>
        <v>0</v>
      </c>
      <c r="J155" s="671"/>
      <c r="K155" s="673">
        <f t="shared" si="5"/>
        <v>0</v>
      </c>
    </row>
    <row r="156" spans="1:11" ht="15" hidden="1">
      <c r="A156" s="333" t="s">
        <v>1158</v>
      </c>
      <c r="B156" s="678" t="s">
        <v>1159</v>
      </c>
      <c r="C156" s="679" t="s">
        <v>1160</v>
      </c>
      <c r="D156" s="672" t="s">
        <v>821</v>
      </c>
      <c r="E156" s="672" t="s">
        <v>806</v>
      </c>
      <c r="F156" s="672" t="s">
        <v>806</v>
      </c>
      <c r="G156" s="671">
        <v>0</v>
      </c>
      <c r="H156" s="671"/>
      <c r="I156" s="671">
        <f t="shared" si="4"/>
        <v>0</v>
      </c>
      <c r="J156" s="671"/>
      <c r="K156" s="673">
        <f t="shared" si="5"/>
        <v>0</v>
      </c>
    </row>
    <row r="157" spans="1:11" ht="15" hidden="1">
      <c r="A157" s="333" t="s">
        <v>1161</v>
      </c>
      <c r="B157" s="678" t="s">
        <v>1162</v>
      </c>
      <c r="C157" s="679" t="s">
        <v>1163</v>
      </c>
      <c r="D157" s="672" t="s">
        <v>821</v>
      </c>
      <c r="E157" s="672" t="s">
        <v>806</v>
      </c>
      <c r="F157" s="672" t="s">
        <v>806</v>
      </c>
      <c r="G157" s="671">
        <v>0</v>
      </c>
      <c r="H157" s="671"/>
      <c r="I157" s="671">
        <f t="shared" si="4"/>
        <v>0</v>
      </c>
      <c r="J157" s="671"/>
      <c r="K157" s="673">
        <f t="shared" si="5"/>
        <v>0</v>
      </c>
    </row>
    <row r="158" spans="1:11" ht="15">
      <c r="A158" s="333" t="s">
        <v>1164</v>
      </c>
      <c r="B158" s="678" t="s">
        <v>1165</v>
      </c>
      <c r="C158" s="679" t="s">
        <v>1166</v>
      </c>
      <c r="D158" s="672" t="s">
        <v>821</v>
      </c>
      <c r="E158" s="672" t="s">
        <v>806</v>
      </c>
      <c r="F158" s="672" t="s">
        <v>806</v>
      </c>
      <c r="G158" s="671">
        <v>1800000</v>
      </c>
      <c r="H158" s="671"/>
      <c r="I158" s="671">
        <f t="shared" si="4"/>
        <v>1800000</v>
      </c>
      <c r="J158" s="671"/>
      <c r="K158" s="673">
        <f t="shared" si="5"/>
        <v>1800000</v>
      </c>
    </row>
    <row r="159" spans="1:11" ht="15" hidden="1">
      <c r="A159" s="333" t="s">
        <v>1167</v>
      </c>
      <c r="B159" s="678"/>
      <c r="C159" s="679"/>
      <c r="D159" s="672"/>
      <c r="E159" s="672"/>
      <c r="F159" s="672"/>
      <c r="G159" s="671"/>
      <c r="H159" s="671"/>
      <c r="I159" s="671">
        <f t="shared" si="4"/>
        <v>0</v>
      </c>
      <c r="J159" s="671"/>
      <c r="K159" s="673">
        <f t="shared" si="5"/>
        <v>0</v>
      </c>
    </row>
    <row r="160" spans="1:11" ht="15" hidden="1">
      <c r="A160" s="333" t="s">
        <v>1168</v>
      </c>
      <c r="B160" s="678" t="s">
        <v>1169</v>
      </c>
      <c r="C160" s="679" t="s">
        <v>1170</v>
      </c>
      <c r="D160" s="672" t="s">
        <v>821</v>
      </c>
      <c r="E160" s="672" t="s">
        <v>806</v>
      </c>
      <c r="F160" s="672" t="s">
        <v>806</v>
      </c>
      <c r="G160" s="671">
        <v>0</v>
      </c>
      <c r="H160" s="671"/>
      <c r="I160" s="671">
        <f t="shared" si="4"/>
        <v>0</v>
      </c>
      <c r="J160" s="671"/>
      <c r="K160" s="673">
        <f t="shared" si="5"/>
        <v>0</v>
      </c>
    </row>
    <row r="161" spans="1:11" ht="15" hidden="1">
      <c r="A161" s="333" t="s">
        <v>1171</v>
      </c>
      <c r="B161" s="678"/>
      <c r="C161" s="679"/>
      <c r="D161" s="672"/>
      <c r="E161" s="672"/>
      <c r="F161" s="672"/>
      <c r="G161" s="671"/>
      <c r="H161" s="671"/>
      <c r="I161" s="671">
        <f t="shared" si="4"/>
        <v>0</v>
      </c>
      <c r="J161" s="671"/>
      <c r="K161" s="673">
        <f t="shared" si="5"/>
        <v>0</v>
      </c>
    </row>
    <row r="162" spans="1:11" ht="15" hidden="1">
      <c r="A162" s="333" t="s">
        <v>1172</v>
      </c>
      <c r="B162" s="678" t="s">
        <v>1173</v>
      </c>
      <c r="C162" s="679" t="s">
        <v>1174</v>
      </c>
      <c r="D162" s="672" t="s">
        <v>821</v>
      </c>
      <c r="E162" s="672" t="s">
        <v>806</v>
      </c>
      <c r="F162" s="672" t="s">
        <v>806</v>
      </c>
      <c r="G162" s="671">
        <v>0</v>
      </c>
      <c r="H162" s="671"/>
      <c r="I162" s="671">
        <f t="shared" si="4"/>
        <v>0</v>
      </c>
      <c r="J162" s="671"/>
      <c r="K162" s="673">
        <f t="shared" si="5"/>
        <v>0</v>
      </c>
    </row>
    <row r="163" spans="1:11" ht="15" hidden="1">
      <c r="A163" s="333" t="s">
        <v>1175</v>
      </c>
      <c r="B163" s="678" t="s">
        <v>1176</v>
      </c>
      <c r="C163" s="679" t="s">
        <v>1177</v>
      </c>
      <c r="D163" s="672" t="s">
        <v>821</v>
      </c>
      <c r="E163" s="672" t="s">
        <v>806</v>
      </c>
      <c r="F163" s="672" t="s">
        <v>806</v>
      </c>
      <c r="G163" s="671">
        <v>0</v>
      </c>
      <c r="H163" s="671"/>
      <c r="I163" s="671">
        <f t="shared" si="4"/>
        <v>0</v>
      </c>
      <c r="J163" s="671"/>
      <c r="K163" s="673">
        <f t="shared" si="5"/>
        <v>0</v>
      </c>
    </row>
    <row r="164" spans="1:11" ht="15" hidden="1">
      <c r="A164" s="333" t="s">
        <v>1178</v>
      </c>
      <c r="B164" s="678" t="s">
        <v>1179</v>
      </c>
      <c r="C164" s="679" t="s">
        <v>1180</v>
      </c>
      <c r="D164" s="672" t="s">
        <v>821</v>
      </c>
      <c r="E164" s="672" t="s">
        <v>806</v>
      </c>
      <c r="F164" s="672" t="s">
        <v>806</v>
      </c>
      <c r="G164" s="671">
        <v>0</v>
      </c>
      <c r="H164" s="671"/>
      <c r="I164" s="671">
        <f t="shared" si="4"/>
        <v>0</v>
      </c>
      <c r="J164" s="671"/>
      <c r="K164" s="673">
        <f t="shared" si="5"/>
        <v>0</v>
      </c>
    </row>
    <row r="165" spans="1:11" ht="15" hidden="1">
      <c r="A165" s="333" t="s">
        <v>1181</v>
      </c>
      <c r="B165" s="678"/>
      <c r="C165" s="679"/>
      <c r="D165" s="672"/>
      <c r="E165" s="672"/>
      <c r="F165" s="672"/>
      <c r="G165" s="671"/>
      <c r="H165" s="671"/>
      <c r="I165" s="671">
        <f t="shared" si="4"/>
        <v>0</v>
      </c>
      <c r="J165" s="671"/>
      <c r="K165" s="673">
        <f t="shared" si="5"/>
        <v>0</v>
      </c>
    </row>
    <row r="166" spans="1:11" ht="15" hidden="1">
      <c r="A166" s="333" t="s">
        <v>1182</v>
      </c>
      <c r="B166" s="678" t="s">
        <v>1183</v>
      </c>
      <c r="C166" s="679" t="s">
        <v>1174</v>
      </c>
      <c r="D166" s="672" t="s">
        <v>821</v>
      </c>
      <c r="E166" s="672" t="s">
        <v>806</v>
      </c>
      <c r="F166" s="672" t="s">
        <v>806</v>
      </c>
      <c r="G166" s="671">
        <v>0</v>
      </c>
      <c r="H166" s="671"/>
      <c r="I166" s="671">
        <f t="shared" si="4"/>
        <v>0</v>
      </c>
      <c r="J166" s="671"/>
      <c r="K166" s="673">
        <f t="shared" si="5"/>
        <v>0</v>
      </c>
    </row>
    <row r="167" spans="1:11" ht="15" hidden="1">
      <c r="A167" s="333" t="s">
        <v>1184</v>
      </c>
      <c r="B167" s="678" t="s">
        <v>1185</v>
      </c>
      <c r="C167" s="679" t="s">
        <v>1186</v>
      </c>
      <c r="D167" s="672" t="s">
        <v>821</v>
      </c>
      <c r="E167" s="672" t="s">
        <v>806</v>
      </c>
      <c r="F167" s="672" t="s">
        <v>806</v>
      </c>
      <c r="G167" s="671">
        <v>0</v>
      </c>
      <c r="H167" s="671"/>
      <c r="I167" s="671">
        <f t="shared" si="4"/>
        <v>0</v>
      </c>
      <c r="J167" s="671"/>
      <c r="K167" s="673">
        <f t="shared" si="5"/>
        <v>0</v>
      </c>
    </row>
    <row r="168" spans="1:11" ht="15" hidden="1">
      <c r="A168" s="333" t="s">
        <v>1187</v>
      </c>
      <c r="B168" s="678" t="s">
        <v>1188</v>
      </c>
      <c r="C168" s="679" t="s">
        <v>1180</v>
      </c>
      <c r="D168" s="672" t="s">
        <v>821</v>
      </c>
      <c r="E168" s="672" t="s">
        <v>806</v>
      </c>
      <c r="F168" s="672" t="s">
        <v>806</v>
      </c>
      <c r="G168" s="671">
        <v>0</v>
      </c>
      <c r="H168" s="671"/>
      <c r="I168" s="671">
        <f t="shared" si="4"/>
        <v>0</v>
      </c>
      <c r="J168" s="671"/>
      <c r="K168" s="673">
        <f t="shared" si="5"/>
        <v>0</v>
      </c>
    </row>
    <row r="169" spans="1:11" ht="15" hidden="1">
      <c r="A169" s="333" t="s">
        <v>1189</v>
      </c>
      <c r="B169" s="678" t="s">
        <v>1190</v>
      </c>
      <c r="C169" s="679" t="s">
        <v>1191</v>
      </c>
      <c r="D169" s="672" t="s">
        <v>821</v>
      </c>
      <c r="E169" s="672" t="s">
        <v>806</v>
      </c>
      <c r="F169" s="672" t="s">
        <v>806</v>
      </c>
      <c r="G169" s="671">
        <v>0</v>
      </c>
      <c r="H169" s="671"/>
      <c r="I169" s="671">
        <f t="shared" si="4"/>
        <v>0</v>
      </c>
      <c r="J169" s="671"/>
      <c r="K169" s="673">
        <f t="shared" si="5"/>
        <v>0</v>
      </c>
    </row>
    <row r="170" spans="1:11" ht="15" hidden="1">
      <c r="A170" s="333" t="s">
        <v>1192</v>
      </c>
      <c r="B170" s="678"/>
      <c r="C170" s="679"/>
      <c r="D170" s="672"/>
      <c r="E170" s="672"/>
      <c r="F170" s="672"/>
      <c r="G170" s="671"/>
      <c r="H170" s="671"/>
      <c r="I170" s="671">
        <f t="shared" si="4"/>
        <v>0</v>
      </c>
      <c r="J170" s="671"/>
      <c r="K170" s="673">
        <f t="shared" si="5"/>
        <v>0</v>
      </c>
    </row>
    <row r="171" spans="1:11" ht="15" hidden="1">
      <c r="A171" s="333" t="s">
        <v>1193</v>
      </c>
      <c r="B171" s="678" t="s">
        <v>1194</v>
      </c>
      <c r="C171" s="679" t="s">
        <v>1174</v>
      </c>
      <c r="D171" s="672" t="s">
        <v>821</v>
      </c>
      <c r="E171" s="672" t="s">
        <v>806</v>
      </c>
      <c r="F171" s="672" t="s">
        <v>806</v>
      </c>
      <c r="G171" s="671">
        <v>0</v>
      </c>
      <c r="H171" s="671"/>
      <c r="I171" s="671">
        <f t="shared" si="4"/>
        <v>0</v>
      </c>
      <c r="J171" s="671"/>
      <c r="K171" s="673">
        <f t="shared" si="5"/>
        <v>0</v>
      </c>
    </row>
    <row r="172" spans="1:11" ht="15" hidden="1">
      <c r="A172" s="333" t="s">
        <v>1195</v>
      </c>
      <c r="B172" s="678" t="s">
        <v>1196</v>
      </c>
      <c r="C172" s="679" t="s">
        <v>1186</v>
      </c>
      <c r="D172" s="672" t="s">
        <v>821</v>
      </c>
      <c r="E172" s="672" t="s">
        <v>806</v>
      </c>
      <c r="F172" s="672" t="s">
        <v>806</v>
      </c>
      <c r="G172" s="671">
        <v>0</v>
      </c>
      <c r="H172" s="671"/>
      <c r="I172" s="671">
        <f t="shared" si="4"/>
        <v>0</v>
      </c>
      <c r="J172" s="671"/>
      <c r="K172" s="673">
        <f t="shared" si="5"/>
        <v>0</v>
      </c>
    </row>
    <row r="173" spans="1:11" ht="15" hidden="1">
      <c r="A173" s="333" t="s">
        <v>1197</v>
      </c>
      <c r="B173" s="678" t="s">
        <v>1198</v>
      </c>
      <c r="C173" s="679" t="s">
        <v>1199</v>
      </c>
      <c r="D173" s="672" t="s">
        <v>821</v>
      </c>
      <c r="E173" s="672" t="s">
        <v>806</v>
      </c>
      <c r="F173" s="672" t="s">
        <v>806</v>
      </c>
      <c r="G173" s="671">
        <v>0</v>
      </c>
      <c r="H173" s="671"/>
      <c r="I173" s="671">
        <f t="shared" si="4"/>
        <v>0</v>
      </c>
      <c r="J173" s="671"/>
      <c r="K173" s="673">
        <f t="shared" si="5"/>
        <v>0</v>
      </c>
    </row>
    <row r="174" spans="1:11" ht="15" hidden="1">
      <c r="A174" s="333" t="s">
        <v>1200</v>
      </c>
      <c r="B174" s="678"/>
      <c r="C174" s="679"/>
      <c r="D174" s="672"/>
      <c r="E174" s="672"/>
      <c r="F174" s="672"/>
      <c r="G174" s="671"/>
      <c r="H174" s="671"/>
      <c r="I174" s="671">
        <f t="shared" si="4"/>
        <v>0</v>
      </c>
      <c r="J174" s="671"/>
      <c r="K174" s="673">
        <f t="shared" si="5"/>
        <v>0</v>
      </c>
    </row>
    <row r="175" spans="1:11" ht="15" hidden="1">
      <c r="A175" s="333" t="s">
        <v>1201</v>
      </c>
      <c r="B175" s="678" t="s">
        <v>1202</v>
      </c>
      <c r="C175" s="679" t="s">
        <v>1174</v>
      </c>
      <c r="D175" s="672" t="s">
        <v>821</v>
      </c>
      <c r="E175" s="672" t="s">
        <v>806</v>
      </c>
      <c r="F175" s="672" t="s">
        <v>806</v>
      </c>
      <c r="G175" s="671">
        <v>0</v>
      </c>
      <c r="H175" s="671"/>
      <c r="I175" s="671">
        <f t="shared" si="4"/>
        <v>0</v>
      </c>
      <c r="J175" s="671"/>
      <c r="K175" s="673">
        <f t="shared" si="5"/>
        <v>0</v>
      </c>
    </row>
    <row r="176" spans="1:11" ht="15" hidden="1">
      <c r="A176" s="333" t="s">
        <v>1203</v>
      </c>
      <c r="B176" s="678" t="s">
        <v>1204</v>
      </c>
      <c r="C176" s="679" t="s">
        <v>1186</v>
      </c>
      <c r="D176" s="672" t="s">
        <v>821</v>
      </c>
      <c r="E176" s="672" t="s">
        <v>806</v>
      </c>
      <c r="F176" s="672" t="s">
        <v>806</v>
      </c>
      <c r="G176" s="671">
        <v>0</v>
      </c>
      <c r="H176" s="671"/>
      <c r="I176" s="671">
        <f t="shared" si="4"/>
        <v>0</v>
      </c>
      <c r="J176" s="671"/>
      <c r="K176" s="673">
        <f t="shared" si="5"/>
        <v>0</v>
      </c>
    </row>
    <row r="177" spans="1:12" ht="15" hidden="1">
      <c r="A177" s="333" t="s">
        <v>1205</v>
      </c>
      <c r="B177" s="678" t="s">
        <v>1206</v>
      </c>
      <c r="C177" s="679" t="s">
        <v>1199</v>
      </c>
      <c r="D177" s="672" t="s">
        <v>821</v>
      </c>
      <c r="E177" s="672" t="s">
        <v>806</v>
      </c>
      <c r="F177" s="672" t="s">
        <v>806</v>
      </c>
      <c r="G177" s="671">
        <v>0</v>
      </c>
      <c r="H177" s="671"/>
      <c r="I177" s="671">
        <f t="shared" si="4"/>
        <v>0</v>
      </c>
      <c r="J177" s="671"/>
      <c r="K177" s="673">
        <f t="shared" si="5"/>
        <v>0</v>
      </c>
    </row>
    <row r="178" spans="1:12" ht="15" hidden="1">
      <c r="A178" s="333" t="s">
        <v>1207</v>
      </c>
      <c r="B178" s="678" t="s">
        <v>1208</v>
      </c>
      <c r="C178" s="679" t="s">
        <v>1209</v>
      </c>
      <c r="D178" s="672" t="s">
        <v>821</v>
      </c>
      <c r="E178" s="672" t="s">
        <v>806</v>
      </c>
      <c r="F178" s="672" t="s">
        <v>806</v>
      </c>
      <c r="G178" s="671">
        <v>0</v>
      </c>
      <c r="H178" s="671"/>
      <c r="I178" s="671">
        <f t="shared" si="4"/>
        <v>0</v>
      </c>
      <c r="J178" s="671"/>
      <c r="K178" s="673">
        <f t="shared" si="5"/>
        <v>0</v>
      </c>
    </row>
    <row r="179" spans="1:12" ht="15" hidden="1">
      <c r="A179" s="333" t="s">
        <v>1210</v>
      </c>
      <c r="B179" s="678" t="s">
        <v>1211</v>
      </c>
      <c r="C179" s="679" t="s">
        <v>1212</v>
      </c>
      <c r="D179" s="672" t="s">
        <v>821</v>
      </c>
      <c r="E179" s="672" t="s">
        <v>806</v>
      </c>
      <c r="F179" s="672" t="s">
        <v>806</v>
      </c>
      <c r="G179" s="671">
        <v>0</v>
      </c>
      <c r="H179" s="671"/>
      <c r="I179" s="671">
        <f t="shared" si="4"/>
        <v>0</v>
      </c>
      <c r="J179" s="671"/>
      <c r="K179" s="673">
        <f t="shared" si="5"/>
        <v>0</v>
      </c>
    </row>
    <row r="180" spans="1:12" ht="15" hidden="1">
      <c r="A180" s="333" t="s">
        <v>1213</v>
      </c>
      <c r="B180" s="678" t="s">
        <v>1214</v>
      </c>
      <c r="C180" s="679" t="s">
        <v>1215</v>
      </c>
      <c r="D180" s="672" t="s">
        <v>821</v>
      </c>
      <c r="E180" s="672" t="s">
        <v>806</v>
      </c>
      <c r="F180" s="672" t="s">
        <v>806</v>
      </c>
      <c r="G180" s="671">
        <v>0</v>
      </c>
      <c r="H180" s="671"/>
      <c r="I180" s="671">
        <f t="shared" si="4"/>
        <v>0</v>
      </c>
      <c r="J180" s="671"/>
      <c r="K180" s="673">
        <f t="shared" si="5"/>
        <v>0</v>
      </c>
    </row>
    <row r="181" spans="1:12" ht="30" hidden="1">
      <c r="A181" s="333" t="s">
        <v>1216</v>
      </c>
      <c r="B181" s="678" t="s">
        <v>1217</v>
      </c>
      <c r="C181" s="679" t="s">
        <v>1218</v>
      </c>
      <c r="D181" s="672" t="s">
        <v>821</v>
      </c>
      <c r="E181" s="672" t="s">
        <v>806</v>
      </c>
      <c r="F181" s="672" t="s">
        <v>806</v>
      </c>
      <c r="G181" s="671">
        <v>0</v>
      </c>
      <c r="H181" s="671"/>
      <c r="I181" s="671">
        <f t="shared" si="4"/>
        <v>0</v>
      </c>
      <c r="J181" s="671"/>
      <c r="K181" s="673">
        <f t="shared" si="5"/>
        <v>0</v>
      </c>
    </row>
    <row r="182" spans="1:12" ht="15" thickBot="1">
      <c r="A182" s="333" t="s">
        <v>1219</v>
      </c>
      <c r="B182" s="691" t="s">
        <v>1220</v>
      </c>
      <c r="C182" s="692" t="s">
        <v>745</v>
      </c>
      <c r="D182" s="693" t="s">
        <v>821</v>
      </c>
      <c r="E182" s="693" t="s">
        <v>806</v>
      </c>
      <c r="F182" s="693" t="s">
        <v>806</v>
      </c>
      <c r="G182" s="694">
        <v>1800000</v>
      </c>
      <c r="H182" s="694">
        <v>0</v>
      </c>
      <c r="I182" s="694">
        <v>1800000</v>
      </c>
      <c r="J182" s="694"/>
      <c r="K182" s="695">
        <f t="shared" si="5"/>
        <v>1800000</v>
      </c>
      <c r="L182" s="336"/>
    </row>
    <row r="184" spans="1:12">
      <c r="C184" s="337"/>
    </row>
  </sheetData>
  <pageMargins left="0.75" right="0.75" top="1" bottom="1" header="0.5" footer="0.5"/>
  <pageSetup scale="63" orientation="portrait" horizontalDpi="300" verticalDpi="300" r:id="rId1"/>
  <headerFooter alignWithMargins="0">
    <oddHeader xml:space="preserve">&amp;C&amp;"Times New Roman,Félkövér"
Halimba Község Önkormányzata 2018. évi állami támogatásai&amp;R&amp;"Times New Roman,Félkövér"1. tájékoztató tábla a 9/2018.(XII.5.)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W84"/>
  <sheetViews>
    <sheetView view="pageBreakPreview" topLeftCell="B1" zoomScale="60" zoomScaleNormal="100" workbookViewId="0">
      <selection activeCell="S19" sqref="S19"/>
    </sheetView>
  </sheetViews>
  <sheetFormatPr defaultRowHeight="12.75"/>
  <cols>
    <col min="1" max="1" width="8.140625" customWidth="1"/>
    <col min="2" max="2" width="70.140625" customWidth="1"/>
    <col min="3" max="3" width="10.85546875" hidden="1" customWidth="1"/>
    <col min="4" max="4" width="10" hidden="1" customWidth="1"/>
    <col min="5" max="5" width="11.85546875" hidden="1" customWidth="1"/>
    <col min="8" max="8" width="8.7109375" customWidth="1"/>
    <col min="9" max="10" width="0" hidden="1" customWidth="1"/>
    <col min="11" max="11" width="9.140625" hidden="1" customWidth="1"/>
    <col min="12" max="15" width="0" hidden="1" customWidth="1"/>
  </cols>
  <sheetData>
    <row r="1" spans="1:23" s="19" customFormat="1" ht="17.25" customHeight="1">
      <c r="A1" s="748"/>
      <c r="B1" s="753" t="s">
        <v>9</v>
      </c>
      <c r="C1" s="872" t="s">
        <v>797</v>
      </c>
      <c r="D1" s="873"/>
      <c r="E1" s="873"/>
      <c r="F1" s="872" t="s">
        <v>1231</v>
      </c>
      <c r="G1" s="873"/>
      <c r="H1" s="873"/>
      <c r="I1" s="872" t="s">
        <v>235</v>
      </c>
      <c r="J1" s="873"/>
      <c r="K1" s="872" t="s">
        <v>1262</v>
      </c>
      <c r="L1" s="873"/>
      <c r="M1" s="873"/>
      <c r="N1" s="872" t="s">
        <v>235</v>
      </c>
      <c r="O1" s="873"/>
      <c r="P1" s="872" t="s">
        <v>1262</v>
      </c>
      <c r="Q1" s="873"/>
      <c r="R1" s="873"/>
      <c r="S1" s="872" t="s">
        <v>235</v>
      </c>
      <c r="T1" s="873"/>
      <c r="U1" s="872" t="s">
        <v>236</v>
      </c>
      <c r="V1" s="873"/>
      <c r="W1" s="874"/>
    </row>
    <row r="2" spans="1:23" s="19" customFormat="1" ht="28.5" customHeight="1">
      <c r="A2" s="749">
        <v>1</v>
      </c>
      <c r="B2" s="754">
        <v>2</v>
      </c>
      <c r="C2" s="550" t="s">
        <v>792</v>
      </c>
      <c r="D2" s="550" t="s">
        <v>1229</v>
      </c>
      <c r="E2" s="550" t="s">
        <v>412</v>
      </c>
      <c r="F2" s="550" t="s">
        <v>792</v>
      </c>
      <c r="G2" s="550" t="s">
        <v>1229</v>
      </c>
      <c r="H2" s="550" t="s">
        <v>412</v>
      </c>
      <c r="I2" s="403" t="s">
        <v>792</v>
      </c>
      <c r="J2" s="403" t="s">
        <v>1229</v>
      </c>
      <c r="K2" s="403" t="s">
        <v>792</v>
      </c>
      <c r="L2" s="403" t="s">
        <v>1229</v>
      </c>
      <c r="M2" s="550" t="s">
        <v>1258</v>
      </c>
      <c r="N2" s="403" t="s">
        <v>792</v>
      </c>
      <c r="O2" s="403" t="s">
        <v>1229</v>
      </c>
      <c r="P2" s="403" t="s">
        <v>792</v>
      </c>
      <c r="Q2" s="403" t="s">
        <v>1229</v>
      </c>
      <c r="R2" s="550" t="s">
        <v>1258</v>
      </c>
      <c r="S2" s="403" t="s">
        <v>792</v>
      </c>
      <c r="T2" s="403" t="s">
        <v>1229</v>
      </c>
      <c r="U2" s="403" t="s">
        <v>792</v>
      </c>
      <c r="V2" s="403" t="s">
        <v>1229</v>
      </c>
      <c r="W2" s="404" t="s">
        <v>1258</v>
      </c>
    </row>
    <row r="3" spans="1:23">
      <c r="A3" s="750" t="s">
        <v>78</v>
      </c>
      <c r="B3" s="755" t="s">
        <v>79</v>
      </c>
      <c r="C3" s="756">
        <v>38258</v>
      </c>
      <c r="D3" s="756">
        <v>10011</v>
      </c>
      <c r="E3" s="756">
        <f>SUM(C3:D3)</f>
        <v>48269</v>
      </c>
      <c r="F3" s="408">
        <v>42519</v>
      </c>
      <c r="G3" s="408">
        <v>14767</v>
      </c>
      <c r="H3" s="408">
        <f>SUM(F3:G3)</f>
        <v>57286</v>
      </c>
      <c r="I3" s="408">
        <v>-321</v>
      </c>
      <c r="J3" s="408">
        <v>-229</v>
      </c>
      <c r="K3" s="408">
        <f>SUM(F3,I3)</f>
        <v>42198</v>
      </c>
      <c r="L3" s="408">
        <f>SUM(G3,J3)</f>
        <v>14538</v>
      </c>
      <c r="M3" s="408">
        <f>SUM(K3:L3)</f>
        <v>56736</v>
      </c>
      <c r="N3" s="408">
        <v>-12</v>
      </c>
      <c r="O3" s="408">
        <v>-50</v>
      </c>
      <c r="P3" s="408">
        <f>SUM(K3,N3)</f>
        <v>42186</v>
      </c>
      <c r="Q3" s="408">
        <f>SUM(L3,O3)</f>
        <v>14488</v>
      </c>
      <c r="R3" s="408">
        <f>SUM(P3:Q3)</f>
        <v>56674</v>
      </c>
      <c r="S3" s="408">
        <v>133</v>
      </c>
      <c r="T3" s="408"/>
      <c r="U3" s="408">
        <f>SUM(P3,S3)</f>
        <v>42319</v>
      </c>
      <c r="V3" s="408">
        <f>SUM(Q3,T3)</f>
        <v>14488</v>
      </c>
      <c r="W3" s="405">
        <f>SUM(U3:V3)</f>
        <v>56807</v>
      </c>
    </row>
    <row r="4" spans="1:23">
      <c r="A4" s="750" t="s">
        <v>80</v>
      </c>
      <c r="B4" s="755" t="s">
        <v>81</v>
      </c>
      <c r="C4" s="756"/>
      <c r="D4" s="756"/>
      <c r="E4" s="756">
        <f t="shared" ref="E4:E67" si="0">SUM(C4:D4)</f>
        <v>0</v>
      </c>
      <c r="F4" s="408"/>
      <c r="G4" s="408"/>
      <c r="H4" s="408">
        <f t="shared" ref="H4:H67" si="1">SUM(F4:G4)</f>
        <v>0</v>
      </c>
      <c r="I4" s="408"/>
      <c r="J4" s="408"/>
      <c r="K4" s="408">
        <f t="shared" ref="K4:K67" si="2">SUM(F4,I4)</f>
        <v>0</v>
      </c>
      <c r="L4" s="408">
        <f t="shared" ref="L4:L67" si="3">SUM(G4,J4)</f>
        <v>0</v>
      </c>
      <c r="M4" s="408">
        <f t="shared" ref="M4:M67" si="4">SUM(K4:L4)</f>
        <v>0</v>
      </c>
      <c r="N4" s="408"/>
      <c r="O4" s="408"/>
      <c r="P4" s="408">
        <f t="shared" ref="P4:P67" si="5">SUM(K4,N4)</f>
        <v>0</v>
      </c>
      <c r="Q4" s="408">
        <f t="shared" ref="Q4:Q67" si="6">SUM(L4,O4)</f>
        <v>0</v>
      </c>
      <c r="R4" s="408">
        <f t="shared" ref="R4:R67" si="7">SUM(P4:Q4)</f>
        <v>0</v>
      </c>
      <c r="S4" s="408"/>
      <c r="T4" s="408"/>
      <c r="U4" s="408">
        <f t="shared" ref="U4:U67" si="8">SUM(P4,S4)</f>
        <v>0</v>
      </c>
      <c r="V4" s="408">
        <f t="shared" ref="V4:V67" si="9">SUM(Q4,T4)</f>
        <v>0</v>
      </c>
      <c r="W4" s="405">
        <f t="shared" ref="W4:W67" si="10">SUM(U4:V4)</f>
        <v>0</v>
      </c>
    </row>
    <row r="5" spans="1:23">
      <c r="A5" s="750" t="s">
        <v>82</v>
      </c>
      <c r="B5" s="755" t="s">
        <v>83</v>
      </c>
      <c r="C5" s="756">
        <v>1466</v>
      </c>
      <c r="D5" s="756">
        <v>315</v>
      </c>
      <c r="E5" s="756">
        <f t="shared" si="0"/>
        <v>1781</v>
      </c>
      <c r="F5" s="408"/>
      <c r="G5" s="408"/>
      <c r="H5" s="408">
        <f t="shared" si="1"/>
        <v>0</v>
      </c>
      <c r="I5" s="408"/>
      <c r="J5" s="408"/>
      <c r="K5" s="408">
        <f t="shared" si="2"/>
        <v>0</v>
      </c>
      <c r="L5" s="408">
        <f t="shared" si="3"/>
        <v>0</v>
      </c>
      <c r="M5" s="408">
        <f t="shared" si="4"/>
        <v>0</v>
      </c>
      <c r="N5" s="408"/>
      <c r="O5" s="408"/>
      <c r="P5" s="408">
        <f t="shared" si="5"/>
        <v>0</v>
      </c>
      <c r="Q5" s="408">
        <f t="shared" si="6"/>
        <v>0</v>
      </c>
      <c r="R5" s="408">
        <f t="shared" si="7"/>
        <v>0</v>
      </c>
      <c r="S5" s="408"/>
      <c r="T5" s="408"/>
      <c r="U5" s="408">
        <f t="shared" si="8"/>
        <v>0</v>
      </c>
      <c r="V5" s="408">
        <f t="shared" si="9"/>
        <v>0</v>
      </c>
      <c r="W5" s="405">
        <f t="shared" si="10"/>
        <v>0</v>
      </c>
    </row>
    <row r="6" spans="1:23">
      <c r="A6" s="750" t="s">
        <v>84</v>
      </c>
      <c r="B6" s="755" t="s">
        <v>85</v>
      </c>
      <c r="C6" s="756"/>
      <c r="D6" s="756"/>
      <c r="E6" s="756">
        <f t="shared" si="0"/>
        <v>0</v>
      </c>
      <c r="F6" s="408"/>
      <c r="G6" s="408"/>
      <c r="H6" s="408">
        <f t="shared" si="1"/>
        <v>0</v>
      </c>
      <c r="I6" s="408"/>
      <c r="J6" s="408"/>
      <c r="K6" s="408">
        <f t="shared" si="2"/>
        <v>0</v>
      </c>
      <c r="L6" s="408">
        <f t="shared" si="3"/>
        <v>0</v>
      </c>
      <c r="M6" s="408">
        <f t="shared" si="4"/>
        <v>0</v>
      </c>
      <c r="N6" s="408"/>
      <c r="O6" s="408"/>
      <c r="P6" s="408">
        <f t="shared" si="5"/>
        <v>0</v>
      </c>
      <c r="Q6" s="408">
        <f t="shared" si="6"/>
        <v>0</v>
      </c>
      <c r="R6" s="408">
        <f t="shared" si="7"/>
        <v>0</v>
      </c>
      <c r="S6" s="408"/>
      <c r="T6" s="408"/>
      <c r="U6" s="408">
        <f t="shared" si="8"/>
        <v>0</v>
      </c>
      <c r="V6" s="408">
        <f t="shared" si="9"/>
        <v>0</v>
      </c>
      <c r="W6" s="405">
        <f t="shared" si="10"/>
        <v>0</v>
      </c>
    </row>
    <row r="7" spans="1:23">
      <c r="A7" s="750" t="s">
        <v>86</v>
      </c>
      <c r="B7" s="755" t="s">
        <v>87</v>
      </c>
      <c r="C7" s="756"/>
      <c r="D7" s="756"/>
      <c r="E7" s="756">
        <f t="shared" si="0"/>
        <v>0</v>
      </c>
      <c r="F7" s="408"/>
      <c r="G7" s="408"/>
      <c r="H7" s="408">
        <f t="shared" si="1"/>
        <v>0</v>
      </c>
      <c r="I7" s="408"/>
      <c r="J7" s="408"/>
      <c r="K7" s="408">
        <f t="shared" si="2"/>
        <v>0</v>
      </c>
      <c r="L7" s="408">
        <f t="shared" si="3"/>
        <v>0</v>
      </c>
      <c r="M7" s="408">
        <f t="shared" si="4"/>
        <v>0</v>
      </c>
      <c r="N7" s="408"/>
      <c r="O7" s="408"/>
      <c r="P7" s="408">
        <f t="shared" si="5"/>
        <v>0</v>
      </c>
      <c r="Q7" s="408">
        <f t="shared" si="6"/>
        <v>0</v>
      </c>
      <c r="R7" s="408">
        <f t="shared" si="7"/>
        <v>0</v>
      </c>
      <c r="S7" s="408"/>
      <c r="T7" s="408"/>
      <c r="U7" s="408">
        <f t="shared" si="8"/>
        <v>0</v>
      </c>
      <c r="V7" s="408">
        <f t="shared" si="9"/>
        <v>0</v>
      </c>
      <c r="W7" s="405">
        <f t="shared" si="10"/>
        <v>0</v>
      </c>
    </row>
    <row r="8" spans="1:23">
      <c r="A8" s="750" t="s">
        <v>88</v>
      </c>
      <c r="B8" s="755" t="s">
        <v>89</v>
      </c>
      <c r="C8" s="756"/>
      <c r="D8" s="756"/>
      <c r="E8" s="756">
        <f t="shared" si="0"/>
        <v>0</v>
      </c>
      <c r="F8" s="408">
        <v>1772</v>
      </c>
      <c r="G8" s="408"/>
      <c r="H8" s="408">
        <f t="shared" si="1"/>
        <v>1772</v>
      </c>
      <c r="I8" s="408"/>
      <c r="J8" s="408"/>
      <c r="K8" s="408">
        <f t="shared" si="2"/>
        <v>1772</v>
      </c>
      <c r="L8" s="408">
        <f t="shared" si="3"/>
        <v>0</v>
      </c>
      <c r="M8" s="408">
        <f t="shared" si="4"/>
        <v>1772</v>
      </c>
      <c r="N8" s="408"/>
      <c r="O8" s="408"/>
      <c r="P8" s="408">
        <f t="shared" si="5"/>
        <v>1772</v>
      </c>
      <c r="Q8" s="408">
        <f t="shared" si="6"/>
        <v>0</v>
      </c>
      <c r="R8" s="408">
        <f t="shared" si="7"/>
        <v>1772</v>
      </c>
      <c r="S8" s="408">
        <v>-146</v>
      </c>
      <c r="T8" s="408"/>
      <c r="U8" s="408">
        <f t="shared" si="8"/>
        <v>1626</v>
      </c>
      <c r="V8" s="408">
        <f t="shared" si="9"/>
        <v>0</v>
      </c>
      <c r="W8" s="405">
        <f t="shared" si="10"/>
        <v>1626</v>
      </c>
    </row>
    <row r="9" spans="1:23">
      <c r="A9" s="750" t="s">
        <v>90</v>
      </c>
      <c r="B9" s="755" t="s">
        <v>91</v>
      </c>
      <c r="C9" s="756">
        <v>104</v>
      </c>
      <c r="D9" s="756">
        <v>48</v>
      </c>
      <c r="E9" s="756">
        <f t="shared" si="0"/>
        <v>152</v>
      </c>
      <c r="F9" s="408">
        <v>1360</v>
      </c>
      <c r="G9" s="408">
        <v>767</v>
      </c>
      <c r="H9" s="408">
        <f t="shared" si="1"/>
        <v>2127</v>
      </c>
      <c r="I9" s="408"/>
      <c r="J9" s="408"/>
      <c r="K9" s="408">
        <f t="shared" si="2"/>
        <v>1360</v>
      </c>
      <c r="L9" s="408">
        <f t="shared" si="3"/>
        <v>767</v>
      </c>
      <c r="M9" s="408">
        <f t="shared" si="4"/>
        <v>2127</v>
      </c>
      <c r="N9" s="408"/>
      <c r="O9" s="408"/>
      <c r="P9" s="408">
        <f t="shared" si="5"/>
        <v>1360</v>
      </c>
      <c r="Q9" s="408">
        <f t="shared" si="6"/>
        <v>767</v>
      </c>
      <c r="R9" s="408">
        <f t="shared" si="7"/>
        <v>2127</v>
      </c>
      <c r="S9" s="408">
        <v>-84</v>
      </c>
      <c r="T9" s="408">
        <v>31</v>
      </c>
      <c r="U9" s="408">
        <f t="shared" si="8"/>
        <v>1276</v>
      </c>
      <c r="V9" s="408">
        <f t="shared" si="9"/>
        <v>798</v>
      </c>
      <c r="W9" s="405">
        <f t="shared" si="10"/>
        <v>2074</v>
      </c>
    </row>
    <row r="10" spans="1:23">
      <c r="A10" s="750" t="s">
        <v>92</v>
      </c>
      <c r="B10" s="755" t="s">
        <v>93</v>
      </c>
      <c r="C10" s="756"/>
      <c r="D10" s="756"/>
      <c r="E10" s="756">
        <f t="shared" si="0"/>
        <v>0</v>
      </c>
      <c r="F10" s="408"/>
      <c r="G10" s="408"/>
      <c r="H10" s="408">
        <f t="shared" si="1"/>
        <v>0</v>
      </c>
      <c r="I10" s="408"/>
      <c r="J10" s="408"/>
      <c r="K10" s="408">
        <f t="shared" si="2"/>
        <v>0</v>
      </c>
      <c r="L10" s="408">
        <f t="shared" si="3"/>
        <v>0</v>
      </c>
      <c r="M10" s="408">
        <f t="shared" si="4"/>
        <v>0</v>
      </c>
      <c r="N10" s="408"/>
      <c r="O10" s="408"/>
      <c r="P10" s="408">
        <f t="shared" si="5"/>
        <v>0</v>
      </c>
      <c r="Q10" s="408">
        <f t="shared" si="6"/>
        <v>0</v>
      </c>
      <c r="R10" s="408">
        <f t="shared" si="7"/>
        <v>0</v>
      </c>
      <c r="S10" s="408"/>
      <c r="T10" s="408"/>
      <c r="U10" s="408">
        <f t="shared" si="8"/>
        <v>0</v>
      </c>
      <c r="V10" s="408">
        <f t="shared" si="9"/>
        <v>0</v>
      </c>
      <c r="W10" s="405">
        <f t="shared" si="10"/>
        <v>0</v>
      </c>
    </row>
    <row r="11" spans="1:23">
      <c r="A11" s="750" t="s">
        <v>94</v>
      </c>
      <c r="B11" s="755" t="s">
        <v>95</v>
      </c>
      <c r="C11" s="756">
        <v>182</v>
      </c>
      <c r="D11" s="756"/>
      <c r="E11" s="756">
        <f t="shared" si="0"/>
        <v>182</v>
      </c>
      <c r="F11" s="408">
        <v>597</v>
      </c>
      <c r="G11" s="408">
        <v>5</v>
      </c>
      <c r="H11" s="408">
        <f t="shared" si="1"/>
        <v>602</v>
      </c>
      <c r="I11" s="408"/>
      <c r="J11" s="408"/>
      <c r="K11" s="408">
        <f t="shared" si="2"/>
        <v>597</v>
      </c>
      <c r="L11" s="408">
        <f t="shared" si="3"/>
        <v>5</v>
      </c>
      <c r="M11" s="408">
        <f t="shared" si="4"/>
        <v>602</v>
      </c>
      <c r="N11" s="408"/>
      <c r="O11" s="408"/>
      <c r="P11" s="408">
        <f t="shared" si="5"/>
        <v>597</v>
      </c>
      <c r="Q11" s="408">
        <f t="shared" si="6"/>
        <v>5</v>
      </c>
      <c r="R11" s="408">
        <f t="shared" si="7"/>
        <v>602</v>
      </c>
      <c r="S11" s="408">
        <v>-8</v>
      </c>
      <c r="T11" s="408"/>
      <c r="U11" s="408">
        <f t="shared" si="8"/>
        <v>589</v>
      </c>
      <c r="V11" s="408">
        <f t="shared" si="9"/>
        <v>5</v>
      </c>
      <c r="W11" s="405">
        <f t="shared" si="10"/>
        <v>594</v>
      </c>
    </row>
    <row r="12" spans="1:23">
      <c r="A12" s="750" t="s">
        <v>96</v>
      </c>
      <c r="B12" s="755" t="s">
        <v>97</v>
      </c>
      <c r="C12" s="756"/>
      <c r="D12" s="756"/>
      <c r="E12" s="756">
        <f t="shared" si="0"/>
        <v>0</v>
      </c>
      <c r="F12" s="408"/>
      <c r="G12" s="408"/>
      <c r="H12" s="408">
        <f t="shared" si="1"/>
        <v>0</v>
      </c>
      <c r="I12" s="408"/>
      <c r="J12" s="408"/>
      <c r="K12" s="408">
        <f t="shared" si="2"/>
        <v>0</v>
      </c>
      <c r="L12" s="408">
        <f t="shared" si="3"/>
        <v>0</v>
      </c>
      <c r="M12" s="408">
        <f t="shared" si="4"/>
        <v>0</v>
      </c>
      <c r="N12" s="408"/>
      <c r="O12" s="408"/>
      <c r="P12" s="408">
        <f t="shared" si="5"/>
        <v>0</v>
      </c>
      <c r="Q12" s="408">
        <f t="shared" si="6"/>
        <v>0</v>
      </c>
      <c r="R12" s="408">
        <f t="shared" si="7"/>
        <v>0</v>
      </c>
      <c r="S12" s="408"/>
      <c r="T12" s="408"/>
      <c r="U12" s="408">
        <f t="shared" si="8"/>
        <v>0</v>
      </c>
      <c r="V12" s="408">
        <f t="shared" si="9"/>
        <v>0</v>
      </c>
      <c r="W12" s="405">
        <f t="shared" si="10"/>
        <v>0</v>
      </c>
    </row>
    <row r="13" spans="1:23">
      <c r="A13" s="750" t="s">
        <v>98</v>
      </c>
      <c r="B13" s="755" t="s">
        <v>99</v>
      </c>
      <c r="C13" s="756"/>
      <c r="D13" s="756"/>
      <c r="E13" s="756">
        <f t="shared" si="0"/>
        <v>0</v>
      </c>
      <c r="F13" s="408"/>
      <c r="G13" s="408"/>
      <c r="H13" s="408">
        <f t="shared" si="1"/>
        <v>0</v>
      </c>
      <c r="I13" s="408"/>
      <c r="J13" s="408"/>
      <c r="K13" s="408">
        <f t="shared" si="2"/>
        <v>0</v>
      </c>
      <c r="L13" s="408">
        <f t="shared" si="3"/>
        <v>0</v>
      </c>
      <c r="M13" s="408">
        <f t="shared" si="4"/>
        <v>0</v>
      </c>
      <c r="N13" s="408"/>
      <c r="O13" s="408"/>
      <c r="P13" s="408">
        <f t="shared" si="5"/>
        <v>0</v>
      </c>
      <c r="Q13" s="408">
        <f t="shared" si="6"/>
        <v>0</v>
      </c>
      <c r="R13" s="408">
        <f t="shared" si="7"/>
        <v>0</v>
      </c>
      <c r="S13" s="408"/>
      <c r="T13" s="408"/>
      <c r="U13" s="408">
        <f t="shared" si="8"/>
        <v>0</v>
      </c>
      <c r="V13" s="408">
        <f t="shared" si="9"/>
        <v>0</v>
      </c>
      <c r="W13" s="405">
        <f t="shared" si="10"/>
        <v>0</v>
      </c>
    </row>
    <row r="14" spans="1:23">
      <c r="A14" s="750" t="s">
        <v>100</v>
      </c>
      <c r="B14" s="755" t="s">
        <v>101</v>
      </c>
      <c r="C14" s="756"/>
      <c r="D14" s="756"/>
      <c r="E14" s="756">
        <f t="shared" si="0"/>
        <v>0</v>
      </c>
      <c r="F14" s="408"/>
      <c r="G14" s="408"/>
      <c r="H14" s="408">
        <f t="shared" si="1"/>
        <v>0</v>
      </c>
      <c r="I14" s="408"/>
      <c r="J14" s="408"/>
      <c r="K14" s="408">
        <f t="shared" si="2"/>
        <v>0</v>
      </c>
      <c r="L14" s="408">
        <f t="shared" si="3"/>
        <v>0</v>
      </c>
      <c r="M14" s="408">
        <f t="shared" si="4"/>
        <v>0</v>
      </c>
      <c r="N14" s="408"/>
      <c r="O14" s="408"/>
      <c r="P14" s="408">
        <f t="shared" si="5"/>
        <v>0</v>
      </c>
      <c r="Q14" s="408">
        <f t="shared" si="6"/>
        <v>0</v>
      </c>
      <c r="R14" s="408">
        <f t="shared" si="7"/>
        <v>0</v>
      </c>
      <c r="S14" s="408"/>
      <c r="T14" s="408"/>
      <c r="U14" s="408">
        <f t="shared" si="8"/>
        <v>0</v>
      </c>
      <c r="V14" s="408">
        <f t="shared" si="9"/>
        <v>0</v>
      </c>
      <c r="W14" s="405">
        <f t="shared" si="10"/>
        <v>0</v>
      </c>
    </row>
    <row r="15" spans="1:23">
      <c r="A15" s="750" t="s">
        <v>102</v>
      </c>
      <c r="B15" s="755" t="s">
        <v>103</v>
      </c>
      <c r="C15" s="756">
        <v>100</v>
      </c>
      <c r="D15" s="756"/>
      <c r="E15" s="756">
        <f t="shared" si="0"/>
        <v>100</v>
      </c>
      <c r="F15" s="408">
        <v>50</v>
      </c>
      <c r="G15" s="408"/>
      <c r="H15" s="408">
        <f t="shared" si="1"/>
        <v>50</v>
      </c>
      <c r="I15" s="408">
        <v>321</v>
      </c>
      <c r="J15" s="408">
        <v>229</v>
      </c>
      <c r="K15" s="408">
        <f t="shared" si="2"/>
        <v>371</v>
      </c>
      <c r="L15" s="408">
        <f t="shared" si="3"/>
        <v>229</v>
      </c>
      <c r="M15" s="408">
        <f t="shared" si="4"/>
        <v>600</v>
      </c>
      <c r="N15" s="408"/>
      <c r="O15" s="408"/>
      <c r="P15" s="408">
        <f t="shared" si="5"/>
        <v>371</v>
      </c>
      <c r="Q15" s="408">
        <f t="shared" si="6"/>
        <v>229</v>
      </c>
      <c r="R15" s="408">
        <f t="shared" si="7"/>
        <v>600</v>
      </c>
      <c r="S15" s="408">
        <v>54</v>
      </c>
      <c r="T15" s="408"/>
      <c r="U15" s="408">
        <f t="shared" si="8"/>
        <v>425</v>
      </c>
      <c r="V15" s="408">
        <f t="shared" si="9"/>
        <v>229</v>
      </c>
      <c r="W15" s="405">
        <f t="shared" si="10"/>
        <v>654</v>
      </c>
    </row>
    <row r="16" spans="1:23">
      <c r="A16" s="750" t="s">
        <v>104</v>
      </c>
      <c r="B16" s="755" t="s">
        <v>105</v>
      </c>
      <c r="C16" s="756"/>
      <c r="D16" s="756"/>
      <c r="E16" s="756">
        <f t="shared" si="0"/>
        <v>0</v>
      </c>
      <c r="F16" s="408"/>
      <c r="G16" s="408"/>
      <c r="H16" s="408">
        <f t="shared" si="1"/>
        <v>0</v>
      </c>
      <c r="I16" s="408"/>
      <c r="J16" s="408"/>
      <c r="K16" s="408">
        <f t="shared" si="2"/>
        <v>0</v>
      </c>
      <c r="L16" s="408">
        <f t="shared" si="3"/>
        <v>0</v>
      </c>
      <c r="M16" s="408">
        <f t="shared" si="4"/>
        <v>0</v>
      </c>
      <c r="N16" s="408"/>
      <c r="O16" s="408"/>
      <c r="P16" s="408">
        <f t="shared" si="5"/>
        <v>0</v>
      </c>
      <c r="Q16" s="408">
        <f t="shared" si="6"/>
        <v>0</v>
      </c>
      <c r="R16" s="408">
        <f t="shared" si="7"/>
        <v>0</v>
      </c>
      <c r="S16" s="408"/>
      <c r="T16" s="408"/>
      <c r="U16" s="408">
        <f t="shared" si="8"/>
        <v>0</v>
      </c>
      <c r="V16" s="408">
        <f t="shared" si="9"/>
        <v>0</v>
      </c>
      <c r="W16" s="405">
        <f t="shared" si="10"/>
        <v>0</v>
      </c>
    </row>
    <row r="17" spans="1:23" s="20" customFormat="1">
      <c r="A17" s="751" t="s">
        <v>106</v>
      </c>
      <c r="B17" s="757" t="s">
        <v>107</v>
      </c>
      <c r="C17" s="409">
        <f>SUM(C3:C16)</f>
        <v>40110</v>
      </c>
      <c r="D17" s="409">
        <f t="shared" ref="D17:W17" si="11">SUM(D3:D16)</f>
        <v>10374</v>
      </c>
      <c r="E17" s="409">
        <f t="shared" si="11"/>
        <v>50484</v>
      </c>
      <c r="F17" s="409">
        <f t="shared" si="11"/>
        <v>46298</v>
      </c>
      <c r="G17" s="409">
        <f t="shared" si="11"/>
        <v>15539</v>
      </c>
      <c r="H17" s="409">
        <f t="shared" si="11"/>
        <v>61837</v>
      </c>
      <c r="I17" s="409">
        <f t="shared" si="11"/>
        <v>0</v>
      </c>
      <c r="J17" s="409">
        <f t="shared" si="11"/>
        <v>0</v>
      </c>
      <c r="K17" s="409">
        <f t="shared" si="11"/>
        <v>46298</v>
      </c>
      <c r="L17" s="409">
        <f t="shared" si="11"/>
        <v>15539</v>
      </c>
      <c r="M17" s="409">
        <f t="shared" si="11"/>
        <v>61837</v>
      </c>
      <c r="N17" s="409">
        <f t="shared" si="11"/>
        <v>-12</v>
      </c>
      <c r="O17" s="409">
        <f t="shared" si="11"/>
        <v>-50</v>
      </c>
      <c r="P17" s="409">
        <f t="shared" si="11"/>
        <v>46286</v>
      </c>
      <c r="Q17" s="409">
        <f t="shared" si="11"/>
        <v>15489</v>
      </c>
      <c r="R17" s="409">
        <f t="shared" si="11"/>
        <v>61775</v>
      </c>
      <c r="S17" s="409">
        <f t="shared" si="11"/>
        <v>-51</v>
      </c>
      <c r="T17" s="409">
        <f t="shared" si="11"/>
        <v>31</v>
      </c>
      <c r="U17" s="409">
        <f t="shared" si="11"/>
        <v>46235</v>
      </c>
      <c r="V17" s="409">
        <f t="shared" si="11"/>
        <v>15520</v>
      </c>
      <c r="W17" s="406">
        <f t="shared" si="11"/>
        <v>61755</v>
      </c>
    </row>
    <row r="18" spans="1:23">
      <c r="A18" s="750" t="s">
        <v>108</v>
      </c>
      <c r="B18" s="755" t="s">
        <v>109</v>
      </c>
      <c r="C18" s="756"/>
      <c r="D18" s="756"/>
      <c r="E18" s="756">
        <f t="shared" si="0"/>
        <v>0</v>
      </c>
      <c r="F18" s="408"/>
      <c r="G18" s="408"/>
      <c r="H18" s="408">
        <f t="shared" si="1"/>
        <v>0</v>
      </c>
      <c r="I18" s="408"/>
      <c r="J18" s="408"/>
      <c r="K18" s="408">
        <f t="shared" si="2"/>
        <v>0</v>
      </c>
      <c r="L18" s="408">
        <f t="shared" si="3"/>
        <v>0</v>
      </c>
      <c r="M18" s="408">
        <f t="shared" si="4"/>
        <v>0</v>
      </c>
      <c r="N18" s="408"/>
      <c r="O18" s="408"/>
      <c r="P18" s="408">
        <f t="shared" si="5"/>
        <v>0</v>
      </c>
      <c r="Q18" s="408">
        <f t="shared" si="6"/>
        <v>0</v>
      </c>
      <c r="R18" s="408">
        <f t="shared" si="7"/>
        <v>0</v>
      </c>
      <c r="S18" s="408"/>
      <c r="T18" s="408"/>
      <c r="U18" s="408">
        <f t="shared" si="8"/>
        <v>0</v>
      </c>
      <c r="V18" s="408">
        <f t="shared" si="9"/>
        <v>0</v>
      </c>
      <c r="W18" s="405">
        <f t="shared" si="10"/>
        <v>0</v>
      </c>
    </row>
    <row r="19" spans="1:23" ht="25.5">
      <c r="A19" s="750" t="s">
        <v>110</v>
      </c>
      <c r="B19" s="755" t="s">
        <v>111</v>
      </c>
      <c r="C19" s="756">
        <v>192</v>
      </c>
      <c r="D19" s="756">
        <v>270</v>
      </c>
      <c r="E19" s="756">
        <f t="shared" si="0"/>
        <v>462</v>
      </c>
      <c r="F19" s="408">
        <v>123</v>
      </c>
      <c r="G19" s="408">
        <v>360</v>
      </c>
      <c r="H19" s="408">
        <f t="shared" si="1"/>
        <v>483</v>
      </c>
      <c r="I19" s="408"/>
      <c r="J19" s="408"/>
      <c r="K19" s="408">
        <f t="shared" si="2"/>
        <v>123</v>
      </c>
      <c r="L19" s="408">
        <f t="shared" si="3"/>
        <v>360</v>
      </c>
      <c r="M19" s="408">
        <f t="shared" si="4"/>
        <v>483</v>
      </c>
      <c r="N19" s="408"/>
      <c r="O19" s="408"/>
      <c r="P19" s="408">
        <f t="shared" si="5"/>
        <v>123</v>
      </c>
      <c r="Q19" s="408">
        <f t="shared" si="6"/>
        <v>360</v>
      </c>
      <c r="R19" s="408">
        <f t="shared" si="7"/>
        <v>483</v>
      </c>
      <c r="S19" s="408">
        <v>177</v>
      </c>
      <c r="T19" s="408"/>
      <c r="U19" s="408">
        <f t="shared" si="8"/>
        <v>300</v>
      </c>
      <c r="V19" s="408">
        <f t="shared" si="9"/>
        <v>360</v>
      </c>
      <c r="W19" s="405">
        <f t="shared" si="10"/>
        <v>660</v>
      </c>
    </row>
    <row r="20" spans="1:23">
      <c r="A20" s="750" t="s">
        <v>112</v>
      </c>
      <c r="B20" s="755" t="s">
        <v>113</v>
      </c>
      <c r="C20" s="756"/>
      <c r="D20" s="756"/>
      <c r="E20" s="756">
        <f t="shared" si="0"/>
        <v>0</v>
      </c>
      <c r="F20" s="408"/>
      <c r="G20" s="408"/>
      <c r="H20" s="408">
        <f t="shared" si="1"/>
        <v>0</v>
      </c>
      <c r="I20" s="408"/>
      <c r="J20" s="408"/>
      <c r="K20" s="408">
        <f t="shared" si="2"/>
        <v>0</v>
      </c>
      <c r="L20" s="408">
        <f t="shared" si="3"/>
        <v>0</v>
      </c>
      <c r="M20" s="408">
        <f t="shared" si="4"/>
        <v>0</v>
      </c>
      <c r="N20" s="408"/>
      <c r="O20" s="408"/>
      <c r="P20" s="408">
        <f t="shared" si="5"/>
        <v>0</v>
      </c>
      <c r="Q20" s="408">
        <f t="shared" si="6"/>
        <v>0</v>
      </c>
      <c r="R20" s="408">
        <f t="shared" si="7"/>
        <v>0</v>
      </c>
      <c r="S20" s="408"/>
      <c r="T20" s="408"/>
      <c r="U20" s="408">
        <f t="shared" si="8"/>
        <v>0</v>
      </c>
      <c r="V20" s="408">
        <f t="shared" si="9"/>
        <v>0</v>
      </c>
      <c r="W20" s="405">
        <f t="shared" si="10"/>
        <v>0</v>
      </c>
    </row>
    <row r="21" spans="1:23">
      <c r="A21" s="751" t="s">
        <v>114</v>
      </c>
      <c r="B21" s="757" t="s">
        <v>115</v>
      </c>
      <c r="C21" s="409">
        <f>SUM(C18:C20)</f>
        <v>192</v>
      </c>
      <c r="D21" s="409">
        <f t="shared" ref="D21:W21" si="12">SUM(D18:D20)</f>
        <v>270</v>
      </c>
      <c r="E21" s="409">
        <f t="shared" si="12"/>
        <v>462</v>
      </c>
      <c r="F21" s="409">
        <f t="shared" si="12"/>
        <v>123</v>
      </c>
      <c r="G21" s="409">
        <f t="shared" si="12"/>
        <v>360</v>
      </c>
      <c r="H21" s="409">
        <f t="shared" si="12"/>
        <v>483</v>
      </c>
      <c r="I21" s="409">
        <f t="shared" si="12"/>
        <v>0</v>
      </c>
      <c r="J21" s="409">
        <f t="shared" si="12"/>
        <v>0</v>
      </c>
      <c r="K21" s="409">
        <f t="shared" si="12"/>
        <v>123</v>
      </c>
      <c r="L21" s="409">
        <f t="shared" si="12"/>
        <v>360</v>
      </c>
      <c r="M21" s="409">
        <f t="shared" si="12"/>
        <v>483</v>
      </c>
      <c r="N21" s="409">
        <f t="shared" si="12"/>
        <v>0</v>
      </c>
      <c r="O21" s="409">
        <f t="shared" si="12"/>
        <v>0</v>
      </c>
      <c r="P21" s="409">
        <f t="shared" si="12"/>
        <v>123</v>
      </c>
      <c r="Q21" s="409">
        <f t="shared" si="12"/>
        <v>360</v>
      </c>
      <c r="R21" s="409">
        <f t="shared" si="12"/>
        <v>483</v>
      </c>
      <c r="S21" s="409">
        <f t="shared" si="12"/>
        <v>177</v>
      </c>
      <c r="T21" s="409">
        <f t="shared" si="12"/>
        <v>0</v>
      </c>
      <c r="U21" s="409">
        <f t="shared" si="12"/>
        <v>300</v>
      </c>
      <c r="V21" s="409">
        <f t="shared" si="12"/>
        <v>360</v>
      </c>
      <c r="W21" s="406">
        <f t="shared" si="12"/>
        <v>660</v>
      </c>
    </row>
    <row r="22" spans="1:23">
      <c r="A22" s="751" t="s">
        <v>116</v>
      </c>
      <c r="B22" s="757" t="s">
        <v>117</v>
      </c>
      <c r="C22" s="409">
        <f>SUM(C17,C21)</f>
        <v>40302</v>
      </c>
      <c r="D22" s="409">
        <f t="shared" ref="D22:W22" si="13">SUM(D17,D21)</f>
        <v>10644</v>
      </c>
      <c r="E22" s="409">
        <f t="shared" si="13"/>
        <v>50946</v>
      </c>
      <c r="F22" s="409">
        <f t="shared" si="13"/>
        <v>46421</v>
      </c>
      <c r="G22" s="409">
        <f t="shared" si="13"/>
        <v>15899</v>
      </c>
      <c r="H22" s="409">
        <f t="shared" si="13"/>
        <v>62320</v>
      </c>
      <c r="I22" s="409">
        <f t="shared" si="13"/>
        <v>0</v>
      </c>
      <c r="J22" s="409">
        <f t="shared" si="13"/>
        <v>0</v>
      </c>
      <c r="K22" s="409">
        <f t="shared" si="13"/>
        <v>46421</v>
      </c>
      <c r="L22" s="409">
        <f t="shared" si="13"/>
        <v>15899</v>
      </c>
      <c r="M22" s="409">
        <f t="shared" si="13"/>
        <v>62320</v>
      </c>
      <c r="N22" s="409">
        <f t="shared" si="13"/>
        <v>-12</v>
      </c>
      <c r="O22" s="409">
        <f t="shared" si="13"/>
        <v>-50</v>
      </c>
      <c r="P22" s="409">
        <f t="shared" si="13"/>
        <v>46409</v>
      </c>
      <c r="Q22" s="409">
        <f t="shared" si="13"/>
        <v>15849</v>
      </c>
      <c r="R22" s="409">
        <f t="shared" si="13"/>
        <v>62258</v>
      </c>
      <c r="S22" s="409">
        <f t="shared" si="13"/>
        <v>126</v>
      </c>
      <c r="T22" s="409">
        <f t="shared" si="13"/>
        <v>31</v>
      </c>
      <c r="U22" s="409">
        <f t="shared" si="13"/>
        <v>46535</v>
      </c>
      <c r="V22" s="409">
        <f t="shared" si="13"/>
        <v>15880</v>
      </c>
      <c r="W22" s="406">
        <f t="shared" si="13"/>
        <v>62415</v>
      </c>
    </row>
    <row r="23" spans="1:23" ht="25.5">
      <c r="A23" s="751" t="s">
        <v>118</v>
      </c>
      <c r="B23" s="757" t="s">
        <v>119</v>
      </c>
      <c r="C23" s="409">
        <f>SUM(C24:C30)</f>
        <v>8854</v>
      </c>
      <c r="D23" s="409">
        <f t="shared" ref="D23:W23" si="14">SUM(D24:D30)</f>
        <v>2342</v>
      </c>
      <c r="E23" s="409">
        <f t="shared" si="14"/>
        <v>11196</v>
      </c>
      <c r="F23" s="409">
        <f t="shared" si="14"/>
        <v>9136</v>
      </c>
      <c r="G23" s="409">
        <f t="shared" si="14"/>
        <v>3206</v>
      </c>
      <c r="H23" s="409">
        <f t="shared" si="14"/>
        <v>12342</v>
      </c>
      <c r="I23" s="409">
        <f t="shared" si="14"/>
        <v>0</v>
      </c>
      <c r="J23" s="409">
        <f t="shared" si="14"/>
        <v>0</v>
      </c>
      <c r="K23" s="409">
        <f t="shared" si="14"/>
        <v>9136</v>
      </c>
      <c r="L23" s="409">
        <f t="shared" si="14"/>
        <v>3206</v>
      </c>
      <c r="M23" s="409">
        <f t="shared" si="14"/>
        <v>12342</v>
      </c>
      <c r="N23" s="409">
        <f t="shared" si="14"/>
        <v>12</v>
      </c>
      <c r="O23" s="409">
        <f t="shared" si="14"/>
        <v>50</v>
      </c>
      <c r="P23" s="409">
        <f t="shared" si="14"/>
        <v>9148</v>
      </c>
      <c r="Q23" s="409">
        <f t="shared" si="14"/>
        <v>3256</v>
      </c>
      <c r="R23" s="409">
        <f t="shared" si="14"/>
        <v>12404</v>
      </c>
      <c r="S23" s="409">
        <f t="shared" si="14"/>
        <v>193</v>
      </c>
      <c r="T23" s="409">
        <f t="shared" si="14"/>
        <v>10</v>
      </c>
      <c r="U23" s="409">
        <f t="shared" si="14"/>
        <v>9341</v>
      </c>
      <c r="V23" s="409">
        <f t="shared" si="14"/>
        <v>3266</v>
      </c>
      <c r="W23" s="406">
        <f t="shared" si="14"/>
        <v>12607</v>
      </c>
    </row>
    <row r="24" spans="1:23">
      <c r="A24" s="750" t="s">
        <v>120</v>
      </c>
      <c r="B24" s="755" t="s">
        <v>121</v>
      </c>
      <c r="C24" s="756">
        <v>8800</v>
      </c>
      <c r="D24" s="756">
        <v>2326</v>
      </c>
      <c r="E24" s="756">
        <f t="shared" si="0"/>
        <v>11126</v>
      </c>
      <c r="F24" s="408">
        <v>8670</v>
      </c>
      <c r="G24" s="408">
        <v>2943</v>
      </c>
      <c r="H24" s="408">
        <f t="shared" si="1"/>
        <v>11613</v>
      </c>
      <c r="I24" s="408"/>
      <c r="J24" s="408"/>
      <c r="K24" s="408">
        <f t="shared" si="2"/>
        <v>8670</v>
      </c>
      <c r="L24" s="408">
        <f t="shared" si="3"/>
        <v>2943</v>
      </c>
      <c r="M24" s="408">
        <f t="shared" si="4"/>
        <v>11613</v>
      </c>
      <c r="N24" s="408"/>
      <c r="O24" s="408"/>
      <c r="P24" s="408">
        <f t="shared" si="5"/>
        <v>8670</v>
      </c>
      <c r="Q24" s="408">
        <f t="shared" si="6"/>
        <v>2943</v>
      </c>
      <c r="R24" s="408">
        <f t="shared" si="7"/>
        <v>11613</v>
      </c>
      <c r="S24" s="408">
        <v>29</v>
      </c>
      <c r="T24" s="408">
        <v>5</v>
      </c>
      <c r="U24" s="408">
        <f t="shared" si="8"/>
        <v>8699</v>
      </c>
      <c r="V24" s="408">
        <f t="shared" si="9"/>
        <v>2948</v>
      </c>
      <c r="W24" s="405">
        <f t="shared" si="10"/>
        <v>11647</v>
      </c>
    </row>
    <row r="25" spans="1:23">
      <c r="A25" s="750" t="s">
        <v>122</v>
      </c>
      <c r="B25" s="755" t="s">
        <v>123</v>
      </c>
      <c r="C25" s="756"/>
      <c r="D25" s="756"/>
      <c r="E25" s="756">
        <f t="shared" si="0"/>
        <v>0</v>
      </c>
      <c r="F25" s="408"/>
      <c r="G25" s="408"/>
      <c r="H25" s="408">
        <f t="shared" si="1"/>
        <v>0</v>
      </c>
      <c r="I25" s="408"/>
      <c r="J25" s="408"/>
      <c r="K25" s="408">
        <f t="shared" si="2"/>
        <v>0</v>
      </c>
      <c r="L25" s="408">
        <f t="shared" si="3"/>
        <v>0</v>
      </c>
      <c r="M25" s="408">
        <f t="shared" si="4"/>
        <v>0</v>
      </c>
      <c r="N25" s="408"/>
      <c r="O25" s="408"/>
      <c r="P25" s="408">
        <f t="shared" si="5"/>
        <v>0</v>
      </c>
      <c r="Q25" s="408">
        <f t="shared" si="6"/>
        <v>0</v>
      </c>
      <c r="R25" s="408">
        <f t="shared" si="7"/>
        <v>0</v>
      </c>
      <c r="S25" s="408"/>
      <c r="T25" s="408"/>
      <c r="U25" s="408">
        <f t="shared" si="8"/>
        <v>0</v>
      </c>
      <c r="V25" s="408">
        <f t="shared" si="9"/>
        <v>0</v>
      </c>
      <c r="W25" s="405">
        <f t="shared" si="10"/>
        <v>0</v>
      </c>
    </row>
    <row r="26" spans="1:23">
      <c r="A26" s="750" t="s">
        <v>124</v>
      </c>
      <c r="B26" s="755" t="s">
        <v>125</v>
      </c>
      <c r="C26" s="756"/>
      <c r="D26" s="756"/>
      <c r="E26" s="756">
        <f t="shared" si="0"/>
        <v>0</v>
      </c>
      <c r="F26" s="408"/>
      <c r="G26" s="408"/>
      <c r="H26" s="408">
        <f t="shared" si="1"/>
        <v>0</v>
      </c>
      <c r="I26" s="408"/>
      <c r="J26" s="408"/>
      <c r="K26" s="408">
        <f t="shared" si="2"/>
        <v>0</v>
      </c>
      <c r="L26" s="408">
        <f t="shared" si="3"/>
        <v>0</v>
      </c>
      <c r="M26" s="408">
        <f t="shared" si="4"/>
        <v>0</v>
      </c>
      <c r="N26" s="408"/>
      <c r="O26" s="408"/>
      <c r="P26" s="408">
        <f t="shared" si="5"/>
        <v>0</v>
      </c>
      <c r="Q26" s="408">
        <f t="shared" si="6"/>
        <v>0</v>
      </c>
      <c r="R26" s="408">
        <f t="shared" si="7"/>
        <v>0</v>
      </c>
      <c r="S26" s="408"/>
      <c r="T26" s="408"/>
      <c r="U26" s="408">
        <f t="shared" si="8"/>
        <v>0</v>
      </c>
      <c r="V26" s="408">
        <f t="shared" si="9"/>
        <v>0</v>
      </c>
      <c r="W26" s="405">
        <f t="shared" si="10"/>
        <v>0</v>
      </c>
    </row>
    <row r="27" spans="1:23">
      <c r="A27" s="750" t="s">
        <v>126</v>
      </c>
      <c r="B27" s="755" t="s">
        <v>127</v>
      </c>
      <c r="C27" s="756">
        <v>17</v>
      </c>
      <c r="D27" s="756">
        <v>8</v>
      </c>
      <c r="E27" s="756">
        <f t="shared" si="0"/>
        <v>25</v>
      </c>
      <c r="F27" s="408">
        <v>225</v>
      </c>
      <c r="G27" s="408">
        <v>127</v>
      </c>
      <c r="H27" s="408">
        <f t="shared" si="1"/>
        <v>352</v>
      </c>
      <c r="I27" s="408"/>
      <c r="J27" s="408"/>
      <c r="K27" s="408">
        <f t="shared" si="2"/>
        <v>225</v>
      </c>
      <c r="L27" s="408">
        <f t="shared" si="3"/>
        <v>127</v>
      </c>
      <c r="M27" s="408">
        <f t="shared" si="4"/>
        <v>352</v>
      </c>
      <c r="N27" s="408"/>
      <c r="O27" s="408"/>
      <c r="P27" s="408">
        <f t="shared" si="5"/>
        <v>225</v>
      </c>
      <c r="Q27" s="408">
        <f t="shared" si="6"/>
        <v>127</v>
      </c>
      <c r="R27" s="408">
        <f t="shared" si="7"/>
        <v>352</v>
      </c>
      <c r="S27" s="408">
        <v>-14</v>
      </c>
      <c r="T27" s="408">
        <v>5</v>
      </c>
      <c r="U27" s="408">
        <f t="shared" si="8"/>
        <v>211</v>
      </c>
      <c r="V27" s="408">
        <f t="shared" si="9"/>
        <v>132</v>
      </c>
      <c r="W27" s="405">
        <f t="shared" si="10"/>
        <v>343</v>
      </c>
    </row>
    <row r="28" spans="1:23">
      <c r="A28" s="750" t="s">
        <v>128</v>
      </c>
      <c r="B28" s="755" t="s">
        <v>129</v>
      </c>
      <c r="C28" s="756">
        <v>19</v>
      </c>
      <c r="D28" s="756"/>
      <c r="E28" s="756">
        <f t="shared" si="0"/>
        <v>19</v>
      </c>
      <c r="F28" s="408"/>
      <c r="G28" s="408"/>
      <c r="H28" s="408">
        <f t="shared" si="1"/>
        <v>0</v>
      </c>
      <c r="I28" s="408"/>
      <c r="J28" s="408"/>
      <c r="K28" s="408">
        <f t="shared" si="2"/>
        <v>0</v>
      </c>
      <c r="L28" s="408">
        <f t="shared" si="3"/>
        <v>0</v>
      </c>
      <c r="M28" s="408">
        <f t="shared" si="4"/>
        <v>0</v>
      </c>
      <c r="N28" s="408">
        <v>12</v>
      </c>
      <c r="O28" s="408">
        <v>50</v>
      </c>
      <c r="P28" s="408">
        <f t="shared" si="5"/>
        <v>12</v>
      </c>
      <c r="Q28" s="408">
        <f t="shared" si="6"/>
        <v>50</v>
      </c>
      <c r="R28" s="408">
        <f t="shared" si="7"/>
        <v>62</v>
      </c>
      <c r="S28" s="408">
        <v>193</v>
      </c>
      <c r="T28" s="408"/>
      <c r="U28" s="408">
        <f t="shared" si="8"/>
        <v>205</v>
      </c>
      <c r="V28" s="408">
        <f t="shared" si="9"/>
        <v>50</v>
      </c>
      <c r="W28" s="405">
        <f t="shared" si="10"/>
        <v>255</v>
      </c>
    </row>
    <row r="29" spans="1:23" ht="25.5">
      <c r="A29" s="750" t="s">
        <v>130</v>
      </c>
      <c r="B29" s="755" t="s">
        <v>131</v>
      </c>
      <c r="C29" s="756"/>
      <c r="D29" s="756"/>
      <c r="E29" s="756">
        <f t="shared" si="0"/>
        <v>0</v>
      </c>
      <c r="F29" s="408"/>
      <c r="G29" s="408"/>
      <c r="H29" s="408">
        <f t="shared" si="1"/>
        <v>0</v>
      </c>
      <c r="I29" s="408"/>
      <c r="J29" s="408"/>
      <c r="K29" s="408">
        <f t="shared" si="2"/>
        <v>0</v>
      </c>
      <c r="L29" s="408">
        <f t="shared" si="3"/>
        <v>0</v>
      </c>
      <c r="M29" s="408">
        <f t="shared" si="4"/>
        <v>0</v>
      </c>
      <c r="N29" s="408"/>
      <c r="O29" s="408"/>
      <c r="P29" s="408">
        <f t="shared" si="5"/>
        <v>0</v>
      </c>
      <c r="Q29" s="408">
        <f t="shared" si="6"/>
        <v>0</v>
      </c>
      <c r="R29" s="408">
        <f t="shared" si="7"/>
        <v>0</v>
      </c>
      <c r="S29" s="408"/>
      <c r="T29" s="408"/>
      <c r="U29" s="408">
        <f t="shared" si="8"/>
        <v>0</v>
      </c>
      <c r="V29" s="408">
        <f t="shared" si="9"/>
        <v>0</v>
      </c>
      <c r="W29" s="405">
        <f t="shared" si="10"/>
        <v>0</v>
      </c>
    </row>
    <row r="30" spans="1:23">
      <c r="A30" s="750" t="s">
        <v>132</v>
      </c>
      <c r="B30" s="755" t="s">
        <v>133</v>
      </c>
      <c r="C30" s="756">
        <v>18</v>
      </c>
      <c r="D30" s="756">
        <v>8</v>
      </c>
      <c r="E30" s="756">
        <f t="shared" si="0"/>
        <v>26</v>
      </c>
      <c r="F30" s="408">
        <v>241</v>
      </c>
      <c r="G30" s="408">
        <v>136</v>
      </c>
      <c r="H30" s="408">
        <f t="shared" si="1"/>
        <v>377</v>
      </c>
      <c r="I30" s="408"/>
      <c r="J30" s="408"/>
      <c r="K30" s="408">
        <f t="shared" si="2"/>
        <v>241</v>
      </c>
      <c r="L30" s="408">
        <f t="shared" si="3"/>
        <v>136</v>
      </c>
      <c r="M30" s="408">
        <f t="shared" si="4"/>
        <v>377</v>
      </c>
      <c r="N30" s="408"/>
      <c r="O30" s="408"/>
      <c r="P30" s="408">
        <f t="shared" si="5"/>
        <v>241</v>
      </c>
      <c r="Q30" s="408">
        <f t="shared" si="6"/>
        <v>136</v>
      </c>
      <c r="R30" s="408">
        <f t="shared" si="7"/>
        <v>377</v>
      </c>
      <c r="S30" s="408">
        <v>-15</v>
      </c>
      <c r="T30" s="408"/>
      <c r="U30" s="408">
        <f t="shared" si="8"/>
        <v>226</v>
      </c>
      <c r="V30" s="408">
        <f t="shared" si="9"/>
        <v>136</v>
      </c>
      <c r="W30" s="405">
        <f t="shared" si="10"/>
        <v>362</v>
      </c>
    </row>
    <row r="31" spans="1:23">
      <c r="A31" s="750" t="s">
        <v>134</v>
      </c>
      <c r="B31" s="755" t="s">
        <v>135</v>
      </c>
      <c r="C31" s="756">
        <v>384</v>
      </c>
      <c r="D31" s="756">
        <v>11</v>
      </c>
      <c r="E31" s="756">
        <f t="shared" si="0"/>
        <v>395</v>
      </c>
      <c r="F31" s="408">
        <v>568</v>
      </c>
      <c r="G31" s="408">
        <v>51</v>
      </c>
      <c r="H31" s="408">
        <f t="shared" si="1"/>
        <v>619</v>
      </c>
      <c r="I31" s="408"/>
      <c r="J31" s="408"/>
      <c r="K31" s="408">
        <f t="shared" si="2"/>
        <v>568</v>
      </c>
      <c r="L31" s="408">
        <f t="shared" si="3"/>
        <v>51</v>
      </c>
      <c r="M31" s="408">
        <f t="shared" si="4"/>
        <v>619</v>
      </c>
      <c r="N31" s="408"/>
      <c r="O31" s="408"/>
      <c r="P31" s="408">
        <f t="shared" si="5"/>
        <v>568</v>
      </c>
      <c r="Q31" s="408">
        <f t="shared" si="6"/>
        <v>51</v>
      </c>
      <c r="R31" s="408">
        <f t="shared" si="7"/>
        <v>619</v>
      </c>
      <c r="S31" s="408">
        <v>-67</v>
      </c>
      <c r="T31" s="408">
        <v>5</v>
      </c>
      <c r="U31" s="408">
        <f t="shared" si="8"/>
        <v>501</v>
      </c>
      <c r="V31" s="408">
        <f t="shared" si="9"/>
        <v>56</v>
      </c>
      <c r="W31" s="405">
        <f t="shared" si="10"/>
        <v>557</v>
      </c>
    </row>
    <row r="32" spans="1:23">
      <c r="A32" s="750" t="s">
        <v>136</v>
      </c>
      <c r="B32" s="755" t="s">
        <v>137</v>
      </c>
      <c r="C32" s="756">
        <v>360</v>
      </c>
      <c r="D32" s="756">
        <v>11801</v>
      </c>
      <c r="E32" s="756">
        <f t="shared" si="0"/>
        <v>12161</v>
      </c>
      <c r="F32" s="408">
        <v>321</v>
      </c>
      <c r="G32" s="408">
        <v>13499</v>
      </c>
      <c r="H32" s="408">
        <f t="shared" si="1"/>
        <v>13820</v>
      </c>
      <c r="I32" s="408"/>
      <c r="J32" s="408"/>
      <c r="K32" s="408">
        <f t="shared" si="2"/>
        <v>321</v>
      </c>
      <c r="L32" s="408">
        <f t="shared" si="3"/>
        <v>13499</v>
      </c>
      <c r="M32" s="408">
        <f t="shared" si="4"/>
        <v>13820</v>
      </c>
      <c r="N32" s="408"/>
      <c r="O32" s="408">
        <v>-8</v>
      </c>
      <c r="P32" s="408">
        <f t="shared" si="5"/>
        <v>321</v>
      </c>
      <c r="Q32" s="408">
        <f t="shared" si="6"/>
        <v>13491</v>
      </c>
      <c r="R32" s="408">
        <f t="shared" si="7"/>
        <v>13812</v>
      </c>
      <c r="S32" s="408"/>
      <c r="T32" s="408"/>
      <c r="U32" s="408">
        <f t="shared" si="8"/>
        <v>321</v>
      </c>
      <c r="V32" s="408">
        <f t="shared" si="9"/>
        <v>13491</v>
      </c>
      <c r="W32" s="405">
        <f t="shared" si="10"/>
        <v>13812</v>
      </c>
    </row>
    <row r="33" spans="1:23">
      <c r="A33" s="750" t="s">
        <v>138</v>
      </c>
      <c r="B33" s="755" t="s">
        <v>139</v>
      </c>
      <c r="C33" s="756"/>
      <c r="D33" s="756"/>
      <c r="E33" s="756">
        <f t="shared" si="0"/>
        <v>0</v>
      </c>
      <c r="F33" s="408"/>
      <c r="G33" s="408"/>
      <c r="H33" s="408">
        <f t="shared" si="1"/>
        <v>0</v>
      </c>
      <c r="I33" s="408"/>
      <c r="J33" s="408"/>
      <c r="K33" s="408">
        <f t="shared" si="2"/>
        <v>0</v>
      </c>
      <c r="L33" s="408">
        <f t="shared" si="3"/>
        <v>0</v>
      </c>
      <c r="M33" s="408">
        <f t="shared" si="4"/>
        <v>0</v>
      </c>
      <c r="N33" s="408"/>
      <c r="O33" s="408"/>
      <c r="P33" s="408">
        <f t="shared" si="5"/>
        <v>0</v>
      </c>
      <c r="Q33" s="408">
        <f t="shared" si="6"/>
        <v>0</v>
      </c>
      <c r="R33" s="408">
        <f t="shared" si="7"/>
        <v>0</v>
      </c>
      <c r="S33" s="408"/>
      <c r="T33" s="408"/>
      <c r="U33" s="408">
        <f t="shared" si="8"/>
        <v>0</v>
      </c>
      <c r="V33" s="408">
        <f t="shared" si="9"/>
        <v>0</v>
      </c>
      <c r="W33" s="405">
        <f t="shared" si="10"/>
        <v>0</v>
      </c>
    </row>
    <row r="34" spans="1:23">
      <c r="A34" s="751" t="s">
        <v>140</v>
      </c>
      <c r="B34" s="757" t="s">
        <v>141</v>
      </c>
      <c r="C34" s="409">
        <f>SUM(C31:C33)</f>
        <v>744</v>
      </c>
      <c r="D34" s="409">
        <f t="shared" ref="D34:W34" si="15">SUM(D31:D33)</f>
        <v>11812</v>
      </c>
      <c r="E34" s="409">
        <f t="shared" si="15"/>
        <v>12556</v>
      </c>
      <c r="F34" s="409">
        <f t="shared" si="15"/>
        <v>889</v>
      </c>
      <c r="G34" s="409">
        <f t="shared" si="15"/>
        <v>13550</v>
      </c>
      <c r="H34" s="409">
        <f t="shared" si="15"/>
        <v>14439</v>
      </c>
      <c r="I34" s="409">
        <f t="shared" si="15"/>
        <v>0</v>
      </c>
      <c r="J34" s="409">
        <f t="shared" si="15"/>
        <v>0</v>
      </c>
      <c r="K34" s="409">
        <f t="shared" si="15"/>
        <v>889</v>
      </c>
      <c r="L34" s="409">
        <f t="shared" si="15"/>
        <v>13550</v>
      </c>
      <c r="M34" s="409">
        <f t="shared" si="15"/>
        <v>14439</v>
      </c>
      <c r="N34" s="409">
        <f t="shared" si="15"/>
        <v>0</v>
      </c>
      <c r="O34" s="409">
        <f t="shared" si="15"/>
        <v>-8</v>
      </c>
      <c r="P34" s="409">
        <f t="shared" si="15"/>
        <v>889</v>
      </c>
      <c r="Q34" s="409">
        <f t="shared" si="15"/>
        <v>13542</v>
      </c>
      <c r="R34" s="409">
        <f t="shared" si="15"/>
        <v>14431</v>
      </c>
      <c r="S34" s="409">
        <f t="shared" si="15"/>
        <v>-67</v>
      </c>
      <c r="T34" s="409">
        <f t="shared" si="15"/>
        <v>5</v>
      </c>
      <c r="U34" s="409">
        <f t="shared" si="15"/>
        <v>822</v>
      </c>
      <c r="V34" s="409">
        <f t="shared" si="15"/>
        <v>13547</v>
      </c>
      <c r="W34" s="406">
        <f t="shared" si="15"/>
        <v>14369</v>
      </c>
    </row>
    <row r="35" spans="1:23">
      <c r="A35" s="750" t="s">
        <v>142</v>
      </c>
      <c r="B35" s="755" t="s">
        <v>143</v>
      </c>
      <c r="C35" s="756">
        <v>55</v>
      </c>
      <c r="D35" s="756">
        <v>80</v>
      </c>
      <c r="E35" s="756">
        <f t="shared" si="0"/>
        <v>135</v>
      </c>
      <c r="F35" s="408">
        <v>42</v>
      </c>
      <c r="G35" s="408">
        <v>43</v>
      </c>
      <c r="H35" s="408">
        <f t="shared" si="1"/>
        <v>85</v>
      </c>
      <c r="I35" s="408"/>
      <c r="J35" s="408"/>
      <c r="K35" s="408">
        <f t="shared" si="2"/>
        <v>42</v>
      </c>
      <c r="L35" s="408">
        <f t="shared" si="3"/>
        <v>43</v>
      </c>
      <c r="M35" s="408">
        <f t="shared" si="4"/>
        <v>85</v>
      </c>
      <c r="N35" s="408"/>
      <c r="O35" s="408"/>
      <c r="P35" s="408">
        <f t="shared" si="5"/>
        <v>42</v>
      </c>
      <c r="Q35" s="408">
        <f t="shared" si="6"/>
        <v>43</v>
      </c>
      <c r="R35" s="408">
        <f t="shared" si="7"/>
        <v>85</v>
      </c>
      <c r="S35" s="408">
        <v>4</v>
      </c>
      <c r="T35" s="408"/>
      <c r="U35" s="408">
        <f t="shared" si="8"/>
        <v>46</v>
      </c>
      <c r="V35" s="408">
        <f t="shared" si="9"/>
        <v>43</v>
      </c>
      <c r="W35" s="405">
        <f t="shared" si="10"/>
        <v>89</v>
      </c>
    </row>
    <row r="36" spans="1:23">
      <c r="A36" s="750" t="s">
        <v>144</v>
      </c>
      <c r="B36" s="755" t="s">
        <v>145</v>
      </c>
      <c r="C36" s="756">
        <v>95</v>
      </c>
      <c r="D36" s="756">
        <v>40</v>
      </c>
      <c r="E36" s="756">
        <f t="shared" si="0"/>
        <v>135</v>
      </c>
      <c r="F36" s="408">
        <v>80</v>
      </c>
      <c r="G36" s="408">
        <v>70</v>
      </c>
      <c r="H36" s="408">
        <f t="shared" si="1"/>
        <v>150</v>
      </c>
      <c r="I36" s="408"/>
      <c r="J36" s="408"/>
      <c r="K36" s="408">
        <f t="shared" si="2"/>
        <v>80</v>
      </c>
      <c r="L36" s="408">
        <f t="shared" si="3"/>
        <v>70</v>
      </c>
      <c r="M36" s="408">
        <f t="shared" si="4"/>
        <v>150</v>
      </c>
      <c r="N36" s="408">
        <v>10</v>
      </c>
      <c r="O36" s="408"/>
      <c r="P36" s="408">
        <f t="shared" si="5"/>
        <v>90</v>
      </c>
      <c r="Q36" s="408">
        <f t="shared" si="6"/>
        <v>70</v>
      </c>
      <c r="R36" s="408">
        <f t="shared" si="7"/>
        <v>160</v>
      </c>
      <c r="S36" s="408"/>
      <c r="T36" s="408"/>
      <c r="U36" s="408">
        <f t="shared" si="8"/>
        <v>90</v>
      </c>
      <c r="V36" s="408">
        <f t="shared" si="9"/>
        <v>70</v>
      </c>
      <c r="W36" s="405">
        <f t="shared" si="10"/>
        <v>160</v>
      </c>
    </row>
    <row r="37" spans="1:23">
      <c r="A37" s="751" t="s">
        <v>146</v>
      </c>
      <c r="B37" s="757" t="s">
        <v>147</v>
      </c>
      <c r="C37" s="409">
        <f>SUM(C35:C36)</f>
        <v>150</v>
      </c>
      <c r="D37" s="409">
        <f t="shared" ref="D37:W37" si="16">SUM(D35:D36)</f>
        <v>120</v>
      </c>
      <c r="E37" s="409">
        <f t="shared" si="16"/>
        <v>270</v>
      </c>
      <c r="F37" s="409">
        <f t="shared" si="16"/>
        <v>122</v>
      </c>
      <c r="G37" s="409">
        <f t="shared" si="16"/>
        <v>113</v>
      </c>
      <c r="H37" s="409">
        <f t="shared" si="16"/>
        <v>235</v>
      </c>
      <c r="I37" s="409">
        <f t="shared" si="16"/>
        <v>0</v>
      </c>
      <c r="J37" s="409">
        <f t="shared" si="16"/>
        <v>0</v>
      </c>
      <c r="K37" s="409">
        <f t="shared" si="16"/>
        <v>122</v>
      </c>
      <c r="L37" s="409">
        <f t="shared" si="16"/>
        <v>113</v>
      </c>
      <c r="M37" s="409">
        <f t="shared" si="16"/>
        <v>235</v>
      </c>
      <c r="N37" s="409">
        <f t="shared" si="16"/>
        <v>10</v>
      </c>
      <c r="O37" s="409">
        <f t="shared" si="16"/>
        <v>0</v>
      </c>
      <c r="P37" s="409">
        <f t="shared" si="16"/>
        <v>132</v>
      </c>
      <c r="Q37" s="409">
        <f t="shared" si="16"/>
        <v>113</v>
      </c>
      <c r="R37" s="409">
        <f t="shared" si="16"/>
        <v>245</v>
      </c>
      <c r="S37" s="409">
        <f t="shared" si="16"/>
        <v>4</v>
      </c>
      <c r="T37" s="409">
        <f t="shared" si="16"/>
        <v>0</v>
      </c>
      <c r="U37" s="409">
        <f t="shared" si="16"/>
        <v>136</v>
      </c>
      <c r="V37" s="409">
        <f t="shared" si="16"/>
        <v>113</v>
      </c>
      <c r="W37" s="406">
        <f t="shared" si="16"/>
        <v>249</v>
      </c>
    </row>
    <row r="38" spans="1:23">
      <c r="A38" s="750" t="s">
        <v>148</v>
      </c>
      <c r="B38" s="755" t="s">
        <v>149</v>
      </c>
      <c r="C38" s="756">
        <v>1010</v>
      </c>
      <c r="D38" s="756">
        <v>400</v>
      </c>
      <c r="E38" s="756">
        <f t="shared" si="0"/>
        <v>1410</v>
      </c>
      <c r="F38" s="408">
        <v>896</v>
      </c>
      <c r="G38" s="408">
        <v>570</v>
      </c>
      <c r="H38" s="408">
        <f t="shared" si="1"/>
        <v>1466</v>
      </c>
      <c r="I38" s="408"/>
      <c r="J38" s="408"/>
      <c r="K38" s="408">
        <f t="shared" si="2"/>
        <v>896</v>
      </c>
      <c r="L38" s="408">
        <f t="shared" si="3"/>
        <v>570</v>
      </c>
      <c r="M38" s="408">
        <f t="shared" si="4"/>
        <v>1466</v>
      </c>
      <c r="N38" s="408"/>
      <c r="O38" s="408"/>
      <c r="P38" s="408">
        <f t="shared" si="5"/>
        <v>896</v>
      </c>
      <c r="Q38" s="408">
        <f t="shared" si="6"/>
        <v>570</v>
      </c>
      <c r="R38" s="408">
        <f t="shared" si="7"/>
        <v>1466</v>
      </c>
      <c r="S38" s="408">
        <v>-50</v>
      </c>
      <c r="T38" s="408">
        <v>50</v>
      </c>
      <c r="U38" s="408">
        <f t="shared" si="8"/>
        <v>846</v>
      </c>
      <c r="V38" s="408">
        <f t="shared" si="9"/>
        <v>620</v>
      </c>
      <c r="W38" s="405">
        <f t="shared" si="10"/>
        <v>1466</v>
      </c>
    </row>
    <row r="39" spans="1:23">
      <c r="A39" s="750" t="s">
        <v>150</v>
      </c>
      <c r="B39" s="755" t="s">
        <v>151</v>
      </c>
      <c r="C39" s="756"/>
      <c r="D39" s="756"/>
      <c r="E39" s="756">
        <f t="shared" si="0"/>
        <v>0</v>
      </c>
      <c r="F39" s="408"/>
      <c r="G39" s="408">
        <v>175</v>
      </c>
      <c r="H39" s="408">
        <f t="shared" si="1"/>
        <v>175</v>
      </c>
      <c r="I39" s="408"/>
      <c r="J39" s="408"/>
      <c r="K39" s="408">
        <f t="shared" si="2"/>
        <v>0</v>
      </c>
      <c r="L39" s="408">
        <f t="shared" si="3"/>
        <v>175</v>
      </c>
      <c r="M39" s="408">
        <f t="shared" si="4"/>
        <v>175</v>
      </c>
      <c r="N39" s="408"/>
      <c r="O39" s="408">
        <v>8</v>
      </c>
      <c r="P39" s="408">
        <f t="shared" si="5"/>
        <v>0</v>
      </c>
      <c r="Q39" s="408">
        <f t="shared" si="6"/>
        <v>183</v>
      </c>
      <c r="R39" s="408">
        <f t="shared" si="7"/>
        <v>183</v>
      </c>
      <c r="S39" s="408"/>
      <c r="T39" s="408"/>
      <c r="U39" s="408">
        <f t="shared" si="8"/>
        <v>0</v>
      </c>
      <c r="V39" s="408">
        <f t="shared" si="9"/>
        <v>183</v>
      </c>
      <c r="W39" s="405">
        <f t="shared" si="10"/>
        <v>183</v>
      </c>
    </row>
    <row r="40" spans="1:23">
      <c r="A40" s="750" t="s">
        <v>152</v>
      </c>
      <c r="B40" s="755" t="s">
        <v>153</v>
      </c>
      <c r="C40" s="756"/>
      <c r="D40" s="756">
        <v>155</v>
      </c>
      <c r="E40" s="756">
        <f t="shared" si="0"/>
        <v>155</v>
      </c>
      <c r="F40" s="408"/>
      <c r="G40" s="408">
        <v>216</v>
      </c>
      <c r="H40" s="408">
        <f t="shared" si="1"/>
        <v>216</v>
      </c>
      <c r="I40" s="408"/>
      <c r="J40" s="408"/>
      <c r="K40" s="408">
        <f t="shared" si="2"/>
        <v>0</v>
      </c>
      <c r="L40" s="408">
        <f t="shared" si="3"/>
        <v>216</v>
      </c>
      <c r="M40" s="408">
        <f t="shared" si="4"/>
        <v>216</v>
      </c>
      <c r="N40" s="408"/>
      <c r="O40" s="408"/>
      <c r="P40" s="408">
        <f t="shared" si="5"/>
        <v>0</v>
      </c>
      <c r="Q40" s="408">
        <f t="shared" si="6"/>
        <v>216</v>
      </c>
      <c r="R40" s="408">
        <f t="shared" si="7"/>
        <v>216</v>
      </c>
      <c r="S40" s="408">
        <v>2</v>
      </c>
      <c r="T40" s="408"/>
      <c r="U40" s="408">
        <f t="shared" si="8"/>
        <v>2</v>
      </c>
      <c r="V40" s="408">
        <f t="shared" si="9"/>
        <v>216</v>
      </c>
      <c r="W40" s="405">
        <f t="shared" si="10"/>
        <v>218</v>
      </c>
    </row>
    <row r="41" spans="1:23">
      <c r="A41" s="750" t="s">
        <v>154</v>
      </c>
      <c r="B41" s="755" t="s">
        <v>155</v>
      </c>
      <c r="C41" s="756">
        <v>123</v>
      </c>
      <c r="D41" s="756">
        <v>80</v>
      </c>
      <c r="E41" s="756">
        <f t="shared" si="0"/>
        <v>203</v>
      </c>
      <c r="F41" s="408">
        <v>193</v>
      </c>
      <c r="G41" s="408">
        <v>140</v>
      </c>
      <c r="H41" s="408">
        <f t="shared" si="1"/>
        <v>333</v>
      </c>
      <c r="I41" s="408"/>
      <c r="J41" s="408"/>
      <c r="K41" s="408">
        <f t="shared" si="2"/>
        <v>193</v>
      </c>
      <c r="L41" s="408">
        <f t="shared" si="3"/>
        <v>140</v>
      </c>
      <c r="M41" s="408">
        <f t="shared" si="4"/>
        <v>333</v>
      </c>
      <c r="N41" s="408"/>
      <c r="O41" s="408"/>
      <c r="P41" s="408">
        <f t="shared" si="5"/>
        <v>193</v>
      </c>
      <c r="Q41" s="408">
        <f t="shared" si="6"/>
        <v>140</v>
      </c>
      <c r="R41" s="408">
        <f t="shared" si="7"/>
        <v>333</v>
      </c>
      <c r="S41" s="408">
        <v>39</v>
      </c>
      <c r="T41" s="408"/>
      <c r="U41" s="408">
        <f t="shared" si="8"/>
        <v>232</v>
      </c>
      <c r="V41" s="408">
        <f t="shared" si="9"/>
        <v>140</v>
      </c>
      <c r="W41" s="405">
        <f t="shared" si="10"/>
        <v>372</v>
      </c>
    </row>
    <row r="42" spans="1:23">
      <c r="A42" s="750" t="s">
        <v>156</v>
      </c>
      <c r="B42" s="755" t="s">
        <v>157</v>
      </c>
      <c r="C42" s="756"/>
      <c r="D42" s="756"/>
      <c r="E42" s="756">
        <f t="shared" si="0"/>
        <v>0</v>
      </c>
      <c r="F42" s="408"/>
      <c r="G42" s="408"/>
      <c r="H42" s="408">
        <f t="shared" si="1"/>
        <v>0</v>
      </c>
      <c r="I42" s="408"/>
      <c r="J42" s="408"/>
      <c r="K42" s="408">
        <f t="shared" si="2"/>
        <v>0</v>
      </c>
      <c r="L42" s="408">
        <f t="shared" si="3"/>
        <v>0</v>
      </c>
      <c r="M42" s="408">
        <f t="shared" si="4"/>
        <v>0</v>
      </c>
      <c r="N42" s="408"/>
      <c r="O42" s="408"/>
      <c r="P42" s="408">
        <f t="shared" si="5"/>
        <v>0</v>
      </c>
      <c r="Q42" s="408">
        <f t="shared" si="6"/>
        <v>0</v>
      </c>
      <c r="R42" s="408">
        <f t="shared" si="7"/>
        <v>0</v>
      </c>
      <c r="S42" s="408"/>
      <c r="T42" s="408"/>
      <c r="U42" s="408">
        <f t="shared" si="8"/>
        <v>0</v>
      </c>
      <c r="V42" s="408">
        <f t="shared" si="9"/>
        <v>0</v>
      </c>
      <c r="W42" s="405">
        <f t="shared" si="10"/>
        <v>0</v>
      </c>
    </row>
    <row r="43" spans="1:23">
      <c r="A43" s="750" t="s">
        <v>158</v>
      </c>
      <c r="B43" s="755" t="s">
        <v>159</v>
      </c>
      <c r="C43" s="756">
        <v>163</v>
      </c>
      <c r="D43" s="756">
        <v>21</v>
      </c>
      <c r="E43" s="756">
        <f t="shared" si="0"/>
        <v>184</v>
      </c>
      <c r="F43" s="408">
        <v>254</v>
      </c>
      <c r="G43" s="408">
        <v>65</v>
      </c>
      <c r="H43" s="408">
        <f t="shared" si="1"/>
        <v>319</v>
      </c>
      <c r="I43" s="408">
        <v>-5</v>
      </c>
      <c r="J43" s="408"/>
      <c r="K43" s="408">
        <f t="shared" si="2"/>
        <v>249</v>
      </c>
      <c r="L43" s="408">
        <f t="shared" si="3"/>
        <v>65</v>
      </c>
      <c r="M43" s="408">
        <f t="shared" si="4"/>
        <v>314</v>
      </c>
      <c r="N43" s="408"/>
      <c r="O43" s="408"/>
      <c r="P43" s="408">
        <f t="shared" si="5"/>
        <v>249</v>
      </c>
      <c r="Q43" s="408">
        <f t="shared" si="6"/>
        <v>65</v>
      </c>
      <c r="R43" s="408">
        <f t="shared" si="7"/>
        <v>314</v>
      </c>
      <c r="S43" s="408">
        <v>13</v>
      </c>
      <c r="T43" s="408">
        <v>1</v>
      </c>
      <c r="U43" s="408">
        <f t="shared" si="8"/>
        <v>262</v>
      </c>
      <c r="V43" s="408">
        <f t="shared" si="9"/>
        <v>66</v>
      </c>
      <c r="W43" s="405">
        <f t="shared" si="10"/>
        <v>328</v>
      </c>
    </row>
    <row r="44" spans="1:23">
      <c r="A44" s="750" t="s">
        <v>160</v>
      </c>
      <c r="B44" s="755" t="s">
        <v>161</v>
      </c>
      <c r="C44" s="756">
        <v>599</v>
      </c>
      <c r="D44" s="756">
        <v>119</v>
      </c>
      <c r="E44" s="756">
        <f t="shared" si="0"/>
        <v>718</v>
      </c>
      <c r="F44" s="408">
        <v>715</v>
      </c>
      <c r="G44" s="408">
        <v>314</v>
      </c>
      <c r="H44" s="408">
        <f t="shared" si="1"/>
        <v>1029</v>
      </c>
      <c r="I44" s="408"/>
      <c r="J44" s="408"/>
      <c r="K44" s="408">
        <f t="shared" si="2"/>
        <v>715</v>
      </c>
      <c r="L44" s="408">
        <f t="shared" si="3"/>
        <v>314</v>
      </c>
      <c r="M44" s="408">
        <f t="shared" si="4"/>
        <v>1029</v>
      </c>
      <c r="N44" s="408">
        <v>-10</v>
      </c>
      <c r="O44" s="408"/>
      <c r="P44" s="408">
        <f t="shared" si="5"/>
        <v>705</v>
      </c>
      <c r="Q44" s="408">
        <f t="shared" si="6"/>
        <v>314</v>
      </c>
      <c r="R44" s="408">
        <f t="shared" si="7"/>
        <v>1019</v>
      </c>
      <c r="S44" s="408">
        <v>-120</v>
      </c>
      <c r="T44" s="408"/>
      <c r="U44" s="408">
        <f t="shared" si="8"/>
        <v>585</v>
      </c>
      <c r="V44" s="408">
        <f t="shared" si="9"/>
        <v>314</v>
      </c>
      <c r="W44" s="405">
        <f t="shared" si="10"/>
        <v>899</v>
      </c>
    </row>
    <row r="45" spans="1:23">
      <c r="A45" s="751">
        <v>43</v>
      </c>
      <c r="B45" s="757" t="s">
        <v>162</v>
      </c>
      <c r="C45" s="409">
        <f>SUM(C38:C44)</f>
        <v>1895</v>
      </c>
      <c r="D45" s="409">
        <f t="shared" ref="D45:W45" si="17">SUM(D38:D44)</f>
        <v>775</v>
      </c>
      <c r="E45" s="409">
        <f t="shared" si="17"/>
        <v>2670</v>
      </c>
      <c r="F45" s="409">
        <f t="shared" si="17"/>
        <v>2058</v>
      </c>
      <c r="G45" s="409">
        <f t="shared" si="17"/>
        <v>1480</v>
      </c>
      <c r="H45" s="409">
        <f t="shared" si="17"/>
        <v>3538</v>
      </c>
      <c r="I45" s="409">
        <f t="shared" si="17"/>
        <v>-5</v>
      </c>
      <c r="J45" s="409">
        <f t="shared" si="17"/>
        <v>0</v>
      </c>
      <c r="K45" s="409">
        <f t="shared" si="17"/>
        <v>2053</v>
      </c>
      <c r="L45" s="409">
        <f t="shared" si="17"/>
        <v>1480</v>
      </c>
      <c r="M45" s="409">
        <f t="shared" si="17"/>
        <v>3533</v>
      </c>
      <c r="N45" s="409">
        <f t="shared" si="17"/>
        <v>-10</v>
      </c>
      <c r="O45" s="409">
        <f t="shared" si="17"/>
        <v>8</v>
      </c>
      <c r="P45" s="409">
        <f t="shared" si="17"/>
        <v>2043</v>
      </c>
      <c r="Q45" s="409">
        <f t="shared" si="17"/>
        <v>1488</v>
      </c>
      <c r="R45" s="409">
        <f t="shared" si="17"/>
        <v>3531</v>
      </c>
      <c r="S45" s="409">
        <f t="shared" si="17"/>
        <v>-116</v>
      </c>
      <c r="T45" s="409">
        <f t="shared" si="17"/>
        <v>51</v>
      </c>
      <c r="U45" s="409">
        <f t="shared" si="17"/>
        <v>1927</v>
      </c>
      <c r="V45" s="409">
        <f t="shared" si="17"/>
        <v>1539</v>
      </c>
      <c r="W45" s="406">
        <f t="shared" si="17"/>
        <v>3466</v>
      </c>
    </row>
    <row r="46" spans="1:23">
      <c r="A46" s="750">
        <v>44</v>
      </c>
      <c r="B46" s="755" t="s">
        <v>163</v>
      </c>
      <c r="C46" s="756">
        <v>80</v>
      </c>
      <c r="D46" s="756">
        <v>150</v>
      </c>
      <c r="E46" s="756">
        <f t="shared" si="0"/>
        <v>230</v>
      </c>
      <c r="F46" s="408">
        <v>80</v>
      </c>
      <c r="G46" s="408">
        <v>40</v>
      </c>
      <c r="H46" s="408">
        <f t="shared" si="1"/>
        <v>120</v>
      </c>
      <c r="I46" s="408"/>
      <c r="J46" s="408"/>
      <c r="K46" s="408">
        <f t="shared" si="2"/>
        <v>80</v>
      </c>
      <c r="L46" s="408">
        <f t="shared" si="3"/>
        <v>40</v>
      </c>
      <c r="M46" s="408">
        <f t="shared" si="4"/>
        <v>120</v>
      </c>
      <c r="N46" s="408"/>
      <c r="O46" s="408"/>
      <c r="P46" s="408">
        <f t="shared" si="5"/>
        <v>80</v>
      </c>
      <c r="Q46" s="408">
        <f t="shared" si="6"/>
        <v>40</v>
      </c>
      <c r="R46" s="408">
        <f t="shared" si="7"/>
        <v>120</v>
      </c>
      <c r="S46" s="408">
        <v>-72</v>
      </c>
      <c r="T46" s="408"/>
      <c r="U46" s="408">
        <f t="shared" si="8"/>
        <v>8</v>
      </c>
      <c r="V46" s="408">
        <f t="shared" si="9"/>
        <v>40</v>
      </c>
      <c r="W46" s="405">
        <f t="shared" si="10"/>
        <v>48</v>
      </c>
    </row>
    <row r="47" spans="1:23">
      <c r="A47" s="750">
        <v>45</v>
      </c>
      <c r="B47" s="755" t="s">
        <v>164</v>
      </c>
      <c r="C47" s="756"/>
      <c r="D47" s="756"/>
      <c r="E47" s="756">
        <f t="shared" si="0"/>
        <v>0</v>
      </c>
      <c r="F47" s="408"/>
      <c r="G47" s="408"/>
      <c r="H47" s="408">
        <f t="shared" si="1"/>
        <v>0</v>
      </c>
      <c r="I47" s="408"/>
      <c r="J47" s="408"/>
      <c r="K47" s="408">
        <f t="shared" si="2"/>
        <v>0</v>
      </c>
      <c r="L47" s="408">
        <f t="shared" si="3"/>
        <v>0</v>
      </c>
      <c r="M47" s="408">
        <f t="shared" si="4"/>
        <v>0</v>
      </c>
      <c r="N47" s="408"/>
      <c r="O47" s="408"/>
      <c r="P47" s="408">
        <f t="shared" si="5"/>
        <v>0</v>
      </c>
      <c r="Q47" s="408">
        <f t="shared" si="6"/>
        <v>0</v>
      </c>
      <c r="R47" s="408">
        <f t="shared" si="7"/>
        <v>0</v>
      </c>
      <c r="S47" s="408"/>
      <c r="T47" s="408"/>
      <c r="U47" s="408">
        <f t="shared" si="8"/>
        <v>0</v>
      </c>
      <c r="V47" s="408">
        <f t="shared" si="9"/>
        <v>0</v>
      </c>
      <c r="W47" s="405">
        <f t="shared" si="10"/>
        <v>0</v>
      </c>
    </row>
    <row r="48" spans="1:23">
      <c r="A48" s="751">
        <v>46</v>
      </c>
      <c r="B48" s="757" t="s">
        <v>165</v>
      </c>
      <c r="C48" s="409">
        <f>SUM(C46:C47)</f>
        <v>80</v>
      </c>
      <c r="D48" s="409">
        <f t="shared" ref="D48:W48" si="18">SUM(D46:D47)</f>
        <v>150</v>
      </c>
      <c r="E48" s="409">
        <f t="shared" si="18"/>
        <v>230</v>
      </c>
      <c r="F48" s="409">
        <f t="shared" si="18"/>
        <v>80</v>
      </c>
      <c r="G48" s="409">
        <f t="shared" si="18"/>
        <v>40</v>
      </c>
      <c r="H48" s="409">
        <f t="shared" si="18"/>
        <v>120</v>
      </c>
      <c r="I48" s="409">
        <f t="shared" si="18"/>
        <v>0</v>
      </c>
      <c r="J48" s="409">
        <f t="shared" si="18"/>
        <v>0</v>
      </c>
      <c r="K48" s="409">
        <f t="shared" si="18"/>
        <v>80</v>
      </c>
      <c r="L48" s="409">
        <f t="shared" si="18"/>
        <v>40</v>
      </c>
      <c r="M48" s="409">
        <f t="shared" si="18"/>
        <v>120</v>
      </c>
      <c r="N48" s="409">
        <f t="shared" si="18"/>
        <v>0</v>
      </c>
      <c r="O48" s="409">
        <f t="shared" si="18"/>
        <v>0</v>
      </c>
      <c r="P48" s="409">
        <f t="shared" si="18"/>
        <v>80</v>
      </c>
      <c r="Q48" s="409">
        <f t="shared" si="18"/>
        <v>40</v>
      </c>
      <c r="R48" s="409">
        <f t="shared" si="18"/>
        <v>120</v>
      </c>
      <c r="S48" s="409">
        <f t="shared" si="18"/>
        <v>-72</v>
      </c>
      <c r="T48" s="409">
        <f t="shared" si="18"/>
        <v>0</v>
      </c>
      <c r="U48" s="409">
        <f t="shared" si="18"/>
        <v>8</v>
      </c>
      <c r="V48" s="409">
        <f t="shared" si="18"/>
        <v>40</v>
      </c>
      <c r="W48" s="406">
        <f t="shared" si="18"/>
        <v>48</v>
      </c>
    </row>
    <row r="49" spans="1:23">
      <c r="A49" s="750">
        <v>47</v>
      </c>
      <c r="B49" s="755" t="s">
        <v>166</v>
      </c>
      <c r="C49" s="756">
        <v>567</v>
      </c>
      <c r="D49" s="756">
        <v>3055</v>
      </c>
      <c r="E49" s="756">
        <f t="shared" si="0"/>
        <v>3622</v>
      </c>
      <c r="F49" s="408">
        <v>661</v>
      </c>
      <c r="G49" s="408">
        <v>3077</v>
      </c>
      <c r="H49" s="408">
        <f t="shared" si="1"/>
        <v>3738</v>
      </c>
      <c r="I49" s="408"/>
      <c r="J49" s="408"/>
      <c r="K49" s="408">
        <f t="shared" si="2"/>
        <v>661</v>
      </c>
      <c r="L49" s="408">
        <f t="shared" si="3"/>
        <v>3077</v>
      </c>
      <c r="M49" s="408">
        <f t="shared" si="4"/>
        <v>3738</v>
      </c>
      <c r="N49" s="408"/>
      <c r="O49" s="408"/>
      <c r="P49" s="408">
        <f t="shared" si="5"/>
        <v>661</v>
      </c>
      <c r="Q49" s="408">
        <f t="shared" si="6"/>
        <v>3077</v>
      </c>
      <c r="R49" s="408">
        <f t="shared" si="7"/>
        <v>3738</v>
      </c>
      <c r="S49" s="408"/>
      <c r="T49" s="408"/>
      <c r="U49" s="408">
        <f t="shared" si="8"/>
        <v>661</v>
      </c>
      <c r="V49" s="408">
        <f t="shared" si="9"/>
        <v>3077</v>
      </c>
      <c r="W49" s="405">
        <f t="shared" si="10"/>
        <v>3738</v>
      </c>
    </row>
    <row r="50" spans="1:23">
      <c r="A50" s="750">
        <v>48</v>
      </c>
      <c r="B50" s="755" t="s">
        <v>167</v>
      </c>
      <c r="C50" s="756"/>
      <c r="D50" s="756">
        <v>1083</v>
      </c>
      <c r="E50" s="756">
        <f t="shared" si="0"/>
        <v>1083</v>
      </c>
      <c r="F50" s="408"/>
      <c r="G50" s="408">
        <v>544</v>
      </c>
      <c r="H50" s="408">
        <f t="shared" si="1"/>
        <v>544</v>
      </c>
      <c r="I50" s="408"/>
      <c r="J50" s="408"/>
      <c r="K50" s="408">
        <f t="shared" si="2"/>
        <v>0</v>
      </c>
      <c r="L50" s="408">
        <f t="shared" si="3"/>
        <v>544</v>
      </c>
      <c r="M50" s="408">
        <f t="shared" si="4"/>
        <v>544</v>
      </c>
      <c r="N50" s="408"/>
      <c r="O50" s="408"/>
      <c r="P50" s="408">
        <f t="shared" si="5"/>
        <v>0</v>
      </c>
      <c r="Q50" s="408">
        <f t="shared" si="6"/>
        <v>544</v>
      </c>
      <c r="R50" s="408">
        <f t="shared" si="7"/>
        <v>544</v>
      </c>
      <c r="S50" s="408">
        <v>-68</v>
      </c>
      <c r="T50" s="408">
        <v>-97</v>
      </c>
      <c r="U50" s="408">
        <f t="shared" si="8"/>
        <v>-68</v>
      </c>
      <c r="V50" s="408">
        <f t="shared" si="9"/>
        <v>447</v>
      </c>
      <c r="W50" s="405">
        <f t="shared" si="10"/>
        <v>379</v>
      </c>
    </row>
    <row r="51" spans="1:23">
      <c r="A51" s="750">
        <v>49</v>
      </c>
      <c r="B51" s="755" t="s">
        <v>168</v>
      </c>
      <c r="C51" s="756"/>
      <c r="D51" s="756"/>
      <c r="E51" s="756">
        <f t="shared" si="0"/>
        <v>0</v>
      </c>
      <c r="F51" s="408"/>
      <c r="G51" s="408"/>
      <c r="H51" s="408">
        <f t="shared" si="1"/>
        <v>0</v>
      </c>
      <c r="I51" s="408"/>
      <c r="J51" s="408"/>
      <c r="K51" s="408">
        <f t="shared" si="2"/>
        <v>0</v>
      </c>
      <c r="L51" s="408">
        <f t="shared" si="3"/>
        <v>0</v>
      </c>
      <c r="M51" s="408">
        <f t="shared" si="4"/>
        <v>0</v>
      </c>
      <c r="N51" s="408"/>
      <c r="O51" s="408"/>
      <c r="P51" s="408">
        <f t="shared" si="5"/>
        <v>0</v>
      </c>
      <c r="Q51" s="408">
        <f t="shared" si="6"/>
        <v>0</v>
      </c>
      <c r="R51" s="408">
        <f t="shared" si="7"/>
        <v>0</v>
      </c>
      <c r="S51" s="408"/>
      <c r="T51" s="408"/>
      <c r="U51" s="408">
        <f t="shared" si="8"/>
        <v>0</v>
      </c>
      <c r="V51" s="408">
        <f t="shared" si="9"/>
        <v>0</v>
      </c>
      <c r="W51" s="405">
        <f t="shared" si="10"/>
        <v>0</v>
      </c>
    </row>
    <row r="52" spans="1:23">
      <c r="A52" s="750">
        <v>50</v>
      </c>
      <c r="B52" s="755" t="s">
        <v>169</v>
      </c>
      <c r="C52" s="756"/>
      <c r="D52" s="756"/>
      <c r="E52" s="756">
        <f t="shared" si="0"/>
        <v>0</v>
      </c>
      <c r="F52" s="408"/>
      <c r="G52" s="408"/>
      <c r="H52" s="408">
        <f t="shared" si="1"/>
        <v>0</v>
      </c>
      <c r="I52" s="408"/>
      <c r="J52" s="408"/>
      <c r="K52" s="408">
        <f t="shared" si="2"/>
        <v>0</v>
      </c>
      <c r="L52" s="408">
        <f t="shared" si="3"/>
        <v>0</v>
      </c>
      <c r="M52" s="408">
        <f t="shared" si="4"/>
        <v>0</v>
      </c>
      <c r="N52" s="408"/>
      <c r="O52" s="408"/>
      <c r="P52" s="408">
        <f t="shared" si="5"/>
        <v>0</v>
      </c>
      <c r="Q52" s="408">
        <f t="shared" si="6"/>
        <v>0</v>
      </c>
      <c r="R52" s="408">
        <f t="shared" si="7"/>
        <v>0</v>
      </c>
      <c r="S52" s="408"/>
      <c r="T52" s="408"/>
      <c r="U52" s="408">
        <f t="shared" si="8"/>
        <v>0</v>
      </c>
      <c r="V52" s="408">
        <f t="shared" si="9"/>
        <v>0</v>
      </c>
      <c r="W52" s="405">
        <f t="shared" si="10"/>
        <v>0</v>
      </c>
    </row>
    <row r="53" spans="1:23">
      <c r="A53" s="750">
        <v>51</v>
      </c>
      <c r="B53" s="755" t="s">
        <v>170</v>
      </c>
      <c r="C53" s="756"/>
      <c r="D53" s="756"/>
      <c r="E53" s="756">
        <f t="shared" si="0"/>
        <v>0</v>
      </c>
      <c r="F53" s="408"/>
      <c r="G53" s="408"/>
      <c r="H53" s="408">
        <f t="shared" si="1"/>
        <v>0</v>
      </c>
      <c r="I53" s="408">
        <v>5</v>
      </c>
      <c r="J53" s="408"/>
      <c r="K53" s="408">
        <f t="shared" si="2"/>
        <v>5</v>
      </c>
      <c r="L53" s="408">
        <f t="shared" si="3"/>
        <v>0</v>
      </c>
      <c r="M53" s="408">
        <f t="shared" si="4"/>
        <v>5</v>
      </c>
      <c r="N53" s="408"/>
      <c r="O53" s="408"/>
      <c r="P53" s="408">
        <f t="shared" si="5"/>
        <v>5</v>
      </c>
      <c r="Q53" s="408">
        <f t="shared" si="6"/>
        <v>0</v>
      </c>
      <c r="R53" s="408">
        <f t="shared" si="7"/>
        <v>5</v>
      </c>
      <c r="S53" s="408"/>
      <c r="T53" s="408"/>
      <c r="U53" s="408">
        <f t="shared" si="8"/>
        <v>5</v>
      </c>
      <c r="V53" s="408">
        <f t="shared" si="9"/>
        <v>0</v>
      </c>
      <c r="W53" s="405">
        <f t="shared" si="10"/>
        <v>5</v>
      </c>
    </row>
    <row r="54" spans="1:23">
      <c r="A54" s="751">
        <v>52</v>
      </c>
      <c r="B54" s="757" t="s">
        <v>171</v>
      </c>
      <c r="C54" s="409">
        <f>SUM(C49:C53)</f>
        <v>567</v>
      </c>
      <c r="D54" s="409">
        <f t="shared" ref="D54:W54" si="19">SUM(D49:D53)</f>
        <v>4138</v>
      </c>
      <c r="E54" s="409">
        <f t="shared" si="19"/>
        <v>4705</v>
      </c>
      <c r="F54" s="409">
        <f t="shared" si="19"/>
        <v>661</v>
      </c>
      <c r="G54" s="409">
        <f t="shared" si="19"/>
        <v>3621</v>
      </c>
      <c r="H54" s="409">
        <f t="shared" si="19"/>
        <v>4282</v>
      </c>
      <c r="I54" s="409">
        <f t="shared" si="19"/>
        <v>5</v>
      </c>
      <c r="J54" s="409">
        <f t="shared" si="19"/>
        <v>0</v>
      </c>
      <c r="K54" s="409">
        <f t="shared" si="19"/>
        <v>666</v>
      </c>
      <c r="L54" s="409">
        <f t="shared" si="19"/>
        <v>3621</v>
      </c>
      <c r="M54" s="409">
        <f t="shared" si="19"/>
        <v>4287</v>
      </c>
      <c r="N54" s="409">
        <f t="shared" si="19"/>
        <v>0</v>
      </c>
      <c r="O54" s="409">
        <f t="shared" si="19"/>
        <v>0</v>
      </c>
      <c r="P54" s="409">
        <f t="shared" si="19"/>
        <v>666</v>
      </c>
      <c r="Q54" s="409">
        <f t="shared" si="19"/>
        <v>3621</v>
      </c>
      <c r="R54" s="409">
        <f t="shared" si="19"/>
        <v>4287</v>
      </c>
      <c r="S54" s="409">
        <f t="shared" si="19"/>
        <v>-68</v>
      </c>
      <c r="T54" s="409">
        <f t="shared" si="19"/>
        <v>-97</v>
      </c>
      <c r="U54" s="409">
        <f t="shared" si="19"/>
        <v>598</v>
      </c>
      <c r="V54" s="409">
        <f t="shared" si="19"/>
        <v>3524</v>
      </c>
      <c r="W54" s="406">
        <f t="shared" si="19"/>
        <v>4122</v>
      </c>
    </row>
    <row r="55" spans="1:23">
      <c r="A55" s="751">
        <v>53</v>
      </c>
      <c r="B55" s="757" t="s">
        <v>172</v>
      </c>
      <c r="C55" s="409">
        <f>SUM(C34,C37,C45,C48,C54)</f>
        <v>3436</v>
      </c>
      <c r="D55" s="409">
        <f t="shared" ref="D55:W55" si="20">SUM(D34,D37,D45,D48,D54)</f>
        <v>16995</v>
      </c>
      <c r="E55" s="409">
        <f t="shared" si="20"/>
        <v>20431</v>
      </c>
      <c r="F55" s="409">
        <f t="shared" si="20"/>
        <v>3810</v>
      </c>
      <c r="G55" s="409">
        <f t="shared" si="20"/>
        <v>18804</v>
      </c>
      <c r="H55" s="409">
        <f t="shared" si="20"/>
        <v>22614</v>
      </c>
      <c r="I55" s="409">
        <f t="shared" si="20"/>
        <v>0</v>
      </c>
      <c r="J55" s="409">
        <f t="shared" si="20"/>
        <v>0</v>
      </c>
      <c r="K55" s="409">
        <f t="shared" si="20"/>
        <v>3810</v>
      </c>
      <c r="L55" s="409">
        <f t="shared" si="20"/>
        <v>18804</v>
      </c>
      <c r="M55" s="409">
        <f t="shared" si="20"/>
        <v>22614</v>
      </c>
      <c r="N55" s="409">
        <f t="shared" si="20"/>
        <v>0</v>
      </c>
      <c r="O55" s="409">
        <f t="shared" si="20"/>
        <v>0</v>
      </c>
      <c r="P55" s="409">
        <f t="shared" si="20"/>
        <v>3810</v>
      </c>
      <c r="Q55" s="409">
        <f t="shared" si="20"/>
        <v>18804</v>
      </c>
      <c r="R55" s="409">
        <f t="shared" si="20"/>
        <v>22614</v>
      </c>
      <c r="S55" s="409">
        <f t="shared" si="20"/>
        <v>-319</v>
      </c>
      <c r="T55" s="409">
        <f t="shared" si="20"/>
        <v>-41</v>
      </c>
      <c r="U55" s="409">
        <f t="shared" si="20"/>
        <v>3491</v>
      </c>
      <c r="V55" s="409">
        <f t="shared" si="20"/>
        <v>18763</v>
      </c>
      <c r="W55" s="406">
        <f t="shared" si="20"/>
        <v>22254</v>
      </c>
    </row>
    <row r="56" spans="1:23">
      <c r="A56" s="750">
        <v>54</v>
      </c>
      <c r="B56" s="755" t="s">
        <v>173</v>
      </c>
      <c r="C56" s="756"/>
      <c r="D56" s="756"/>
      <c r="E56" s="756">
        <f t="shared" si="0"/>
        <v>0</v>
      </c>
      <c r="F56" s="408"/>
      <c r="G56" s="408"/>
      <c r="H56" s="408">
        <f t="shared" si="1"/>
        <v>0</v>
      </c>
      <c r="I56" s="408"/>
      <c r="J56" s="408"/>
      <c r="K56" s="408">
        <f t="shared" si="2"/>
        <v>0</v>
      </c>
      <c r="L56" s="408">
        <f t="shared" si="3"/>
        <v>0</v>
      </c>
      <c r="M56" s="408">
        <f t="shared" si="4"/>
        <v>0</v>
      </c>
      <c r="N56" s="408"/>
      <c r="O56" s="408"/>
      <c r="P56" s="408">
        <f t="shared" si="5"/>
        <v>0</v>
      </c>
      <c r="Q56" s="408">
        <f t="shared" si="6"/>
        <v>0</v>
      </c>
      <c r="R56" s="408">
        <f t="shared" si="7"/>
        <v>0</v>
      </c>
      <c r="S56" s="408"/>
      <c r="T56" s="408"/>
      <c r="U56" s="408">
        <f t="shared" si="8"/>
        <v>0</v>
      </c>
      <c r="V56" s="408">
        <f t="shared" si="9"/>
        <v>0</v>
      </c>
      <c r="W56" s="405">
        <f t="shared" si="10"/>
        <v>0</v>
      </c>
    </row>
    <row r="57" spans="1:23">
      <c r="A57" s="750">
        <v>54</v>
      </c>
      <c r="B57" s="755" t="s">
        <v>174</v>
      </c>
      <c r="C57" s="756"/>
      <c r="D57" s="756"/>
      <c r="E57" s="756">
        <f t="shared" si="0"/>
        <v>0</v>
      </c>
      <c r="F57" s="408"/>
      <c r="G57" s="408"/>
      <c r="H57" s="408">
        <f t="shared" si="1"/>
        <v>0</v>
      </c>
      <c r="I57" s="408"/>
      <c r="J57" s="408"/>
      <c r="K57" s="408">
        <f t="shared" si="2"/>
        <v>0</v>
      </c>
      <c r="L57" s="408">
        <f t="shared" si="3"/>
        <v>0</v>
      </c>
      <c r="M57" s="408">
        <f t="shared" si="4"/>
        <v>0</v>
      </c>
      <c r="N57" s="408"/>
      <c r="O57" s="408"/>
      <c r="P57" s="408">
        <f t="shared" si="5"/>
        <v>0</v>
      </c>
      <c r="Q57" s="408">
        <f t="shared" si="6"/>
        <v>0</v>
      </c>
      <c r="R57" s="408">
        <f t="shared" si="7"/>
        <v>0</v>
      </c>
      <c r="S57" s="408"/>
      <c r="T57" s="408"/>
      <c r="U57" s="408">
        <f t="shared" si="8"/>
        <v>0</v>
      </c>
      <c r="V57" s="408">
        <f t="shared" si="9"/>
        <v>0</v>
      </c>
      <c r="W57" s="405">
        <f t="shared" si="10"/>
        <v>0</v>
      </c>
    </row>
    <row r="58" spans="1:23">
      <c r="A58" s="750">
        <v>54</v>
      </c>
      <c r="B58" s="755" t="s">
        <v>175</v>
      </c>
      <c r="C58" s="756"/>
      <c r="D58" s="756"/>
      <c r="E58" s="756">
        <f t="shared" si="0"/>
        <v>0</v>
      </c>
      <c r="F58" s="408"/>
      <c r="G58" s="408"/>
      <c r="H58" s="408">
        <f t="shared" si="1"/>
        <v>0</v>
      </c>
      <c r="I58" s="408"/>
      <c r="J58" s="408"/>
      <c r="K58" s="408">
        <f t="shared" si="2"/>
        <v>0</v>
      </c>
      <c r="L58" s="408">
        <f t="shared" si="3"/>
        <v>0</v>
      </c>
      <c r="M58" s="408">
        <f t="shared" si="4"/>
        <v>0</v>
      </c>
      <c r="N58" s="408"/>
      <c r="O58" s="408"/>
      <c r="P58" s="408">
        <f t="shared" si="5"/>
        <v>0</v>
      </c>
      <c r="Q58" s="408">
        <f t="shared" si="6"/>
        <v>0</v>
      </c>
      <c r="R58" s="408">
        <f t="shared" si="7"/>
        <v>0</v>
      </c>
      <c r="S58" s="408"/>
      <c r="T58" s="408"/>
      <c r="U58" s="408">
        <f t="shared" si="8"/>
        <v>0</v>
      </c>
      <c r="V58" s="408">
        <f t="shared" si="9"/>
        <v>0</v>
      </c>
      <c r="W58" s="405">
        <f t="shared" si="10"/>
        <v>0</v>
      </c>
    </row>
    <row r="59" spans="1:23">
      <c r="A59" s="750">
        <v>54</v>
      </c>
      <c r="B59" s="755" t="s">
        <v>176</v>
      </c>
      <c r="C59" s="756"/>
      <c r="D59" s="756"/>
      <c r="E59" s="756">
        <f t="shared" si="0"/>
        <v>0</v>
      </c>
      <c r="F59" s="408"/>
      <c r="G59" s="408"/>
      <c r="H59" s="408">
        <f t="shared" si="1"/>
        <v>0</v>
      </c>
      <c r="I59" s="408"/>
      <c r="J59" s="408"/>
      <c r="K59" s="408">
        <f t="shared" si="2"/>
        <v>0</v>
      </c>
      <c r="L59" s="408">
        <f t="shared" si="3"/>
        <v>0</v>
      </c>
      <c r="M59" s="408">
        <f t="shared" si="4"/>
        <v>0</v>
      </c>
      <c r="N59" s="408"/>
      <c r="O59" s="408"/>
      <c r="P59" s="408">
        <f t="shared" si="5"/>
        <v>0</v>
      </c>
      <c r="Q59" s="408">
        <f t="shared" si="6"/>
        <v>0</v>
      </c>
      <c r="R59" s="408">
        <f t="shared" si="7"/>
        <v>0</v>
      </c>
      <c r="S59" s="408"/>
      <c r="T59" s="408"/>
      <c r="U59" s="408">
        <f t="shared" si="8"/>
        <v>0</v>
      </c>
      <c r="V59" s="408">
        <f t="shared" si="9"/>
        <v>0</v>
      </c>
      <c r="W59" s="405">
        <f t="shared" si="10"/>
        <v>0</v>
      </c>
    </row>
    <row r="60" spans="1:23">
      <c r="A60" s="750">
        <v>54</v>
      </c>
      <c r="B60" s="755" t="s">
        <v>177</v>
      </c>
      <c r="C60" s="756"/>
      <c r="D60" s="756"/>
      <c r="E60" s="756">
        <f t="shared" si="0"/>
        <v>0</v>
      </c>
      <c r="F60" s="408"/>
      <c r="G60" s="408"/>
      <c r="H60" s="408">
        <f t="shared" si="1"/>
        <v>0</v>
      </c>
      <c r="I60" s="408"/>
      <c r="J60" s="408"/>
      <c r="K60" s="408">
        <f t="shared" si="2"/>
        <v>0</v>
      </c>
      <c r="L60" s="408">
        <f t="shared" si="3"/>
        <v>0</v>
      </c>
      <c r="M60" s="408">
        <f t="shared" si="4"/>
        <v>0</v>
      </c>
      <c r="N60" s="408"/>
      <c r="O60" s="408"/>
      <c r="P60" s="408">
        <f t="shared" si="5"/>
        <v>0</v>
      </c>
      <c r="Q60" s="408">
        <f t="shared" si="6"/>
        <v>0</v>
      </c>
      <c r="R60" s="408">
        <f t="shared" si="7"/>
        <v>0</v>
      </c>
      <c r="S60" s="408"/>
      <c r="T60" s="408"/>
      <c r="U60" s="408">
        <f t="shared" si="8"/>
        <v>0</v>
      </c>
      <c r="V60" s="408">
        <f t="shared" si="9"/>
        <v>0</v>
      </c>
      <c r="W60" s="405">
        <f t="shared" si="10"/>
        <v>0</v>
      </c>
    </row>
    <row r="61" spans="1:23">
      <c r="A61" s="750">
        <v>54</v>
      </c>
      <c r="B61" s="755" t="s">
        <v>178</v>
      </c>
      <c r="C61" s="756"/>
      <c r="D61" s="756"/>
      <c r="E61" s="756">
        <f t="shared" si="0"/>
        <v>0</v>
      </c>
      <c r="F61" s="408"/>
      <c r="G61" s="408"/>
      <c r="H61" s="408">
        <f t="shared" si="1"/>
        <v>0</v>
      </c>
      <c r="I61" s="408"/>
      <c r="J61" s="408"/>
      <c r="K61" s="408">
        <f t="shared" si="2"/>
        <v>0</v>
      </c>
      <c r="L61" s="408">
        <f t="shared" si="3"/>
        <v>0</v>
      </c>
      <c r="M61" s="408">
        <f t="shared" si="4"/>
        <v>0</v>
      </c>
      <c r="N61" s="408"/>
      <c r="O61" s="408"/>
      <c r="P61" s="408">
        <f t="shared" si="5"/>
        <v>0</v>
      </c>
      <c r="Q61" s="408">
        <f t="shared" si="6"/>
        <v>0</v>
      </c>
      <c r="R61" s="408">
        <f t="shared" si="7"/>
        <v>0</v>
      </c>
      <c r="S61" s="408"/>
      <c r="T61" s="408"/>
      <c r="U61" s="408">
        <f t="shared" si="8"/>
        <v>0</v>
      </c>
      <c r="V61" s="408">
        <f t="shared" si="9"/>
        <v>0</v>
      </c>
      <c r="W61" s="405">
        <f t="shared" si="10"/>
        <v>0</v>
      </c>
    </row>
    <row r="62" spans="1:23">
      <c r="A62" s="750">
        <v>54</v>
      </c>
      <c r="B62" s="755" t="s">
        <v>179</v>
      </c>
      <c r="C62" s="756"/>
      <c r="D62" s="756"/>
      <c r="E62" s="756">
        <f t="shared" si="0"/>
        <v>0</v>
      </c>
      <c r="F62" s="408"/>
      <c r="G62" s="408"/>
      <c r="H62" s="408">
        <f t="shared" si="1"/>
        <v>0</v>
      </c>
      <c r="I62" s="408"/>
      <c r="J62" s="408"/>
      <c r="K62" s="408">
        <f t="shared" si="2"/>
        <v>0</v>
      </c>
      <c r="L62" s="408">
        <f t="shared" si="3"/>
        <v>0</v>
      </c>
      <c r="M62" s="408">
        <f t="shared" si="4"/>
        <v>0</v>
      </c>
      <c r="N62" s="408"/>
      <c r="O62" s="408"/>
      <c r="P62" s="408">
        <f t="shared" si="5"/>
        <v>0</v>
      </c>
      <c r="Q62" s="408">
        <f t="shared" si="6"/>
        <v>0</v>
      </c>
      <c r="R62" s="408">
        <f t="shared" si="7"/>
        <v>0</v>
      </c>
      <c r="S62" s="408"/>
      <c r="T62" s="408"/>
      <c r="U62" s="408">
        <f t="shared" si="8"/>
        <v>0</v>
      </c>
      <c r="V62" s="408">
        <f t="shared" si="9"/>
        <v>0</v>
      </c>
      <c r="W62" s="405">
        <f t="shared" si="10"/>
        <v>0</v>
      </c>
    </row>
    <row r="63" spans="1:23">
      <c r="A63" s="750">
        <v>54</v>
      </c>
      <c r="B63" s="755" t="s">
        <v>180</v>
      </c>
      <c r="C63" s="756"/>
      <c r="D63" s="756"/>
      <c r="E63" s="756">
        <f t="shared" si="0"/>
        <v>0</v>
      </c>
      <c r="F63" s="408"/>
      <c r="G63" s="408"/>
      <c r="H63" s="408">
        <f t="shared" si="1"/>
        <v>0</v>
      </c>
      <c r="I63" s="408"/>
      <c r="J63" s="408"/>
      <c r="K63" s="408">
        <f t="shared" si="2"/>
        <v>0</v>
      </c>
      <c r="L63" s="408">
        <f t="shared" si="3"/>
        <v>0</v>
      </c>
      <c r="M63" s="408">
        <f t="shared" si="4"/>
        <v>0</v>
      </c>
      <c r="N63" s="408"/>
      <c r="O63" s="408"/>
      <c r="P63" s="408">
        <f t="shared" si="5"/>
        <v>0</v>
      </c>
      <c r="Q63" s="408">
        <f t="shared" si="6"/>
        <v>0</v>
      </c>
      <c r="R63" s="408">
        <f t="shared" si="7"/>
        <v>0</v>
      </c>
      <c r="S63" s="408"/>
      <c r="T63" s="408"/>
      <c r="U63" s="408">
        <f t="shared" si="8"/>
        <v>0</v>
      </c>
      <c r="V63" s="408">
        <f t="shared" si="9"/>
        <v>0</v>
      </c>
      <c r="W63" s="405">
        <f t="shared" si="10"/>
        <v>0</v>
      </c>
    </row>
    <row r="64" spans="1:23">
      <c r="A64" s="751">
        <v>55</v>
      </c>
      <c r="B64" s="757" t="s">
        <v>181</v>
      </c>
      <c r="C64" s="409">
        <f>SUM(C56:C63)</f>
        <v>0</v>
      </c>
      <c r="D64" s="409">
        <f t="shared" ref="D64:W64" si="21">SUM(D56:D63)</f>
        <v>0</v>
      </c>
      <c r="E64" s="409">
        <f t="shared" si="21"/>
        <v>0</v>
      </c>
      <c r="F64" s="409">
        <f t="shared" si="21"/>
        <v>0</v>
      </c>
      <c r="G64" s="409">
        <f t="shared" si="21"/>
        <v>0</v>
      </c>
      <c r="H64" s="409">
        <f t="shared" si="21"/>
        <v>0</v>
      </c>
      <c r="I64" s="409">
        <f t="shared" si="21"/>
        <v>0</v>
      </c>
      <c r="J64" s="409">
        <f t="shared" si="21"/>
        <v>0</v>
      </c>
      <c r="K64" s="409">
        <f t="shared" si="21"/>
        <v>0</v>
      </c>
      <c r="L64" s="409">
        <f t="shared" si="21"/>
        <v>0</v>
      </c>
      <c r="M64" s="409">
        <f t="shared" si="21"/>
        <v>0</v>
      </c>
      <c r="N64" s="409">
        <f t="shared" si="21"/>
        <v>0</v>
      </c>
      <c r="O64" s="409">
        <f t="shared" si="21"/>
        <v>0</v>
      </c>
      <c r="P64" s="409">
        <f t="shared" si="21"/>
        <v>0</v>
      </c>
      <c r="Q64" s="409">
        <f t="shared" si="21"/>
        <v>0</v>
      </c>
      <c r="R64" s="409">
        <f t="shared" si="21"/>
        <v>0</v>
      </c>
      <c r="S64" s="409">
        <f t="shared" si="21"/>
        <v>0</v>
      </c>
      <c r="T64" s="409">
        <f t="shared" si="21"/>
        <v>0</v>
      </c>
      <c r="U64" s="409">
        <f t="shared" si="21"/>
        <v>0</v>
      </c>
      <c r="V64" s="409">
        <f t="shared" si="21"/>
        <v>0</v>
      </c>
      <c r="W64" s="406">
        <f t="shared" si="21"/>
        <v>0</v>
      </c>
    </row>
    <row r="65" spans="1:23">
      <c r="A65" s="750">
        <v>56</v>
      </c>
      <c r="B65" s="755" t="s">
        <v>182</v>
      </c>
      <c r="C65" s="756"/>
      <c r="D65" s="756"/>
      <c r="E65" s="756">
        <f t="shared" si="0"/>
        <v>0</v>
      </c>
      <c r="F65" s="408"/>
      <c r="G65" s="408"/>
      <c r="H65" s="408">
        <f t="shared" si="1"/>
        <v>0</v>
      </c>
      <c r="I65" s="408"/>
      <c r="J65" s="408"/>
      <c r="K65" s="408">
        <f t="shared" si="2"/>
        <v>0</v>
      </c>
      <c r="L65" s="408">
        <f t="shared" si="3"/>
        <v>0</v>
      </c>
      <c r="M65" s="408">
        <f t="shared" si="4"/>
        <v>0</v>
      </c>
      <c r="N65" s="408"/>
      <c r="O65" s="408"/>
      <c r="P65" s="408">
        <f t="shared" si="5"/>
        <v>0</v>
      </c>
      <c r="Q65" s="408">
        <f t="shared" si="6"/>
        <v>0</v>
      </c>
      <c r="R65" s="408">
        <f t="shared" si="7"/>
        <v>0</v>
      </c>
      <c r="S65" s="408"/>
      <c r="T65" s="408"/>
      <c r="U65" s="408">
        <f t="shared" si="8"/>
        <v>0</v>
      </c>
      <c r="V65" s="408">
        <f t="shared" si="9"/>
        <v>0</v>
      </c>
      <c r="W65" s="405">
        <f t="shared" si="10"/>
        <v>0</v>
      </c>
    </row>
    <row r="66" spans="1:23">
      <c r="A66" s="750">
        <v>57</v>
      </c>
      <c r="B66" s="755" t="s">
        <v>183</v>
      </c>
      <c r="C66" s="756"/>
      <c r="D66" s="756"/>
      <c r="E66" s="756">
        <f t="shared" si="0"/>
        <v>0</v>
      </c>
      <c r="F66" s="408"/>
      <c r="G66" s="408"/>
      <c r="H66" s="408">
        <f t="shared" si="1"/>
        <v>0</v>
      </c>
      <c r="I66" s="408"/>
      <c r="J66" s="408"/>
      <c r="K66" s="408">
        <f t="shared" si="2"/>
        <v>0</v>
      </c>
      <c r="L66" s="408">
        <f t="shared" si="3"/>
        <v>0</v>
      </c>
      <c r="M66" s="408">
        <f t="shared" si="4"/>
        <v>0</v>
      </c>
      <c r="N66" s="408"/>
      <c r="O66" s="408"/>
      <c r="P66" s="408">
        <f t="shared" si="5"/>
        <v>0</v>
      </c>
      <c r="Q66" s="408">
        <f t="shared" si="6"/>
        <v>0</v>
      </c>
      <c r="R66" s="408">
        <f t="shared" si="7"/>
        <v>0</v>
      </c>
      <c r="S66" s="408"/>
      <c r="T66" s="408"/>
      <c r="U66" s="408">
        <f t="shared" si="8"/>
        <v>0</v>
      </c>
      <c r="V66" s="408">
        <f t="shared" si="9"/>
        <v>0</v>
      </c>
      <c r="W66" s="405">
        <f t="shared" si="10"/>
        <v>0</v>
      </c>
    </row>
    <row r="67" spans="1:23">
      <c r="A67" s="750">
        <v>58</v>
      </c>
      <c r="B67" s="755" t="s">
        <v>184</v>
      </c>
      <c r="C67" s="756"/>
      <c r="D67" s="756"/>
      <c r="E67" s="756">
        <f t="shared" si="0"/>
        <v>0</v>
      </c>
      <c r="F67" s="408"/>
      <c r="G67" s="408"/>
      <c r="H67" s="408">
        <f t="shared" si="1"/>
        <v>0</v>
      </c>
      <c r="I67" s="408"/>
      <c r="J67" s="408"/>
      <c r="K67" s="408">
        <f t="shared" si="2"/>
        <v>0</v>
      </c>
      <c r="L67" s="408">
        <f t="shared" si="3"/>
        <v>0</v>
      </c>
      <c r="M67" s="408">
        <f t="shared" si="4"/>
        <v>0</v>
      </c>
      <c r="N67" s="408"/>
      <c r="O67" s="408"/>
      <c r="P67" s="408">
        <f t="shared" si="5"/>
        <v>0</v>
      </c>
      <c r="Q67" s="408">
        <f t="shared" si="6"/>
        <v>0</v>
      </c>
      <c r="R67" s="408">
        <f t="shared" si="7"/>
        <v>0</v>
      </c>
      <c r="S67" s="408"/>
      <c r="T67" s="408"/>
      <c r="U67" s="408">
        <f t="shared" si="8"/>
        <v>0</v>
      </c>
      <c r="V67" s="408">
        <f t="shared" si="9"/>
        <v>0</v>
      </c>
      <c r="W67" s="405">
        <f t="shared" si="10"/>
        <v>0</v>
      </c>
    </row>
    <row r="68" spans="1:23">
      <c r="A68" s="750">
        <v>59</v>
      </c>
      <c r="B68" s="755" t="s">
        <v>185</v>
      </c>
      <c r="C68" s="756"/>
      <c r="D68" s="756"/>
      <c r="E68" s="756">
        <f>SUM(C68:D68)</f>
        <v>0</v>
      </c>
      <c r="F68" s="408"/>
      <c r="G68" s="408"/>
      <c r="H68" s="408">
        <f>SUM(F68:G68)</f>
        <v>0</v>
      </c>
      <c r="I68" s="408"/>
      <c r="J68" s="408"/>
      <c r="K68" s="408">
        <f>SUM(F68,I68)</f>
        <v>0</v>
      </c>
      <c r="L68" s="408">
        <f>SUM(G68,J68)</f>
        <v>0</v>
      </c>
      <c r="M68" s="408">
        <f>SUM(K68:L68)</f>
        <v>0</v>
      </c>
      <c r="N68" s="408"/>
      <c r="O68" s="408"/>
      <c r="P68" s="408">
        <f>SUM(K68,N68)</f>
        <v>0</v>
      </c>
      <c r="Q68" s="408">
        <f>SUM(L68,O68)</f>
        <v>0</v>
      </c>
      <c r="R68" s="408">
        <f>SUM(P68:Q68)</f>
        <v>0</v>
      </c>
      <c r="S68" s="408"/>
      <c r="T68" s="408"/>
      <c r="U68" s="408">
        <f t="shared" ref="U68:U69" si="22">SUM(P68,S68)</f>
        <v>0</v>
      </c>
      <c r="V68" s="408">
        <f t="shared" ref="V68:V69" si="23">SUM(Q68,T68)</f>
        <v>0</v>
      </c>
      <c r="W68" s="405">
        <f t="shared" ref="W68:W69" si="24">SUM(U68:V68)</f>
        <v>0</v>
      </c>
    </row>
    <row r="69" spans="1:23">
      <c r="A69" s="751">
        <v>60</v>
      </c>
      <c r="B69" s="757" t="s">
        <v>186</v>
      </c>
      <c r="C69" s="756"/>
      <c r="D69" s="756"/>
      <c r="E69" s="756">
        <f>SUM(C69:D69)</f>
        <v>0</v>
      </c>
      <c r="F69" s="408"/>
      <c r="G69" s="408"/>
      <c r="H69" s="408">
        <f>SUM(F69:G69)</f>
        <v>0</v>
      </c>
      <c r="I69" s="408"/>
      <c r="J69" s="408"/>
      <c r="K69" s="408">
        <f>SUM(F69,I69)</f>
        <v>0</v>
      </c>
      <c r="L69" s="408">
        <f>SUM(G69,J69)</f>
        <v>0</v>
      </c>
      <c r="M69" s="408">
        <f>SUM(K69:L69)</f>
        <v>0</v>
      </c>
      <c r="N69" s="408"/>
      <c r="O69" s="408"/>
      <c r="P69" s="408">
        <f>SUM(K69,N69)</f>
        <v>0</v>
      </c>
      <c r="Q69" s="408">
        <f>SUM(L69,O69)</f>
        <v>0</v>
      </c>
      <c r="R69" s="408">
        <f>SUM(P69:Q69)</f>
        <v>0</v>
      </c>
      <c r="S69" s="408"/>
      <c r="T69" s="408"/>
      <c r="U69" s="408">
        <f t="shared" si="22"/>
        <v>0</v>
      </c>
      <c r="V69" s="408">
        <f t="shared" si="23"/>
        <v>0</v>
      </c>
      <c r="W69" s="405">
        <f t="shared" si="24"/>
        <v>0</v>
      </c>
    </row>
    <row r="70" spans="1:23" ht="13.5" thickBot="1">
      <c r="A70" s="752">
        <v>61</v>
      </c>
      <c r="B70" s="758" t="s">
        <v>187</v>
      </c>
      <c r="C70" s="410">
        <f>SUM(C22,C23,C55,C64,C69)</f>
        <v>52592</v>
      </c>
      <c r="D70" s="410">
        <f t="shared" ref="D70:W70" si="25">SUM(D22,D23,D55,D64,D69)</f>
        <v>29981</v>
      </c>
      <c r="E70" s="410">
        <f t="shared" si="25"/>
        <v>82573</v>
      </c>
      <c r="F70" s="410">
        <f t="shared" si="25"/>
        <v>59367</v>
      </c>
      <c r="G70" s="410">
        <f t="shared" si="25"/>
        <v>37909</v>
      </c>
      <c r="H70" s="410">
        <f t="shared" si="25"/>
        <v>97276</v>
      </c>
      <c r="I70" s="410">
        <f t="shared" si="25"/>
        <v>0</v>
      </c>
      <c r="J70" s="410">
        <f t="shared" si="25"/>
        <v>0</v>
      </c>
      <c r="K70" s="410">
        <f t="shared" si="25"/>
        <v>59367</v>
      </c>
      <c r="L70" s="410">
        <f t="shared" si="25"/>
        <v>37909</v>
      </c>
      <c r="M70" s="410">
        <f t="shared" si="25"/>
        <v>97276</v>
      </c>
      <c r="N70" s="410">
        <f t="shared" si="25"/>
        <v>0</v>
      </c>
      <c r="O70" s="410">
        <f t="shared" si="25"/>
        <v>0</v>
      </c>
      <c r="P70" s="410">
        <f t="shared" si="25"/>
        <v>59367</v>
      </c>
      <c r="Q70" s="410">
        <f t="shared" si="25"/>
        <v>37909</v>
      </c>
      <c r="R70" s="410">
        <f t="shared" si="25"/>
        <v>97276</v>
      </c>
      <c r="S70" s="410">
        <f t="shared" si="25"/>
        <v>0</v>
      </c>
      <c r="T70" s="410">
        <f t="shared" si="25"/>
        <v>0</v>
      </c>
      <c r="U70" s="410">
        <f t="shared" si="25"/>
        <v>59367</v>
      </c>
      <c r="V70" s="410">
        <f t="shared" si="25"/>
        <v>37909</v>
      </c>
      <c r="W70" s="407">
        <f t="shared" si="25"/>
        <v>97276</v>
      </c>
    </row>
    <row r="72" spans="1:23">
      <c r="C72" s="21"/>
      <c r="D72" s="21"/>
      <c r="E72" s="21"/>
    </row>
    <row r="84" spans="2:2">
      <c r="B84" s="21"/>
    </row>
  </sheetData>
  <mergeCells count="8">
    <mergeCell ref="S1:T1"/>
    <mergeCell ref="U1:W1"/>
    <mergeCell ref="P1:R1"/>
    <mergeCell ref="C1:E1"/>
    <mergeCell ref="F1:H1"/>
    <mergeCell ref="I1:J1"/>
    <mergeCell ref="K1:M1"/>
    <mergeCell ref="N1:O1"/>
  </mergeCells>
  <pageMargins left="0.7" right="0.7" top="0.75" bottom="0.75" header="0.3" footer="0.3"/>
  <pageSetup paperSize="9" scale="49" orientation="portrait" horizontalDpi="300" verticalDpi="300" r:id="rId1"/>
  <headerFooter alignWithMargins="0">
    <oddHeader>&amp;C&amp;"Times New Roman,Félkövér"&amp;12Hársfa Óvoda részletező kiadásai (eFt)&amp;R&amp;"Times New Roman,Félkövér"2. tájékoztató tábla a  9/2018.(XII.5.)önkormányzati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view="pageBreakPreview" topLeftCell="B1" zoomScale="60" zoomScaleNormal="100" workbookViewId="0">
      <selection activeCell="K11" sqref="K11"/>
    </sheetView>
  </sheetViews>
  <sheetFormatPr defaultRowHeight="12.75"/>
  <cols>
    <col min="1" max="1" width="5.28515625" style="102" customWidth="1"/>
    <col min="2" max="2" width="26" style="102" customWidth="1"/>
    <col min="3" max="3" width="17" style="102" customWidth="1"/>
    <col min="4" max="4" width="17.140625" style="249" customWidth="1"/>
    <col min="5" max="7" width="10.5703125" style="249" customWidth="1"/>
    <col min="8" max="9" width="11.7109375" style="249" customWidth="1"/>
    <col min="10" max="10" width="10.140625" style="250" customWidth="1"/>
    <col min="11" max="256" width="9.140625" style="102"/>
    <col min="257" max="257" width="5.28515625" style="102" customWidth="1"/>
    <col min="258" max="258" width="26" style="102" customWidth="1"/>
    <col min="259" max="259" width="17" style="102" customWidth="1"/>
    <col min="260" max="260" width="17.140625" style="102" customWidth="1"/>
    <col min="261" max="263" width="10.5703125" style="102" customWidth="1"/>
    <col min="264" max="265" width="11.7109375" style="102" customWidth="1"/>
    <col min="266" max="266" width="10.140625" style="102" customWidth="1"/>
    <col min="267" max="512" width="9.140625" style="102"/>
    <col min="513" max="513" width="5.28515625" style="102" customWidth="1"/>
    <col min="514" max="514" width="26" style="102" customWidth="1"/>
    <col min="515" max="515" width="17" style="102" customWidth="1"/>
    <col min="516" max="516" width="17.140625" style="102" customWidth="1"/>
    <col min="517" max="519" width="10.5703125" style="102" customWidth="1"/>
    <col min="520" max="521" width="11.7109375" style="102" customWidth="1"/>
    <col min="522" max="522" width="10.140625" style="102" customWidth="1"/>
    <col min="523" max="768" width="9.140625" style="102"/>
    <col min="769" max="769" width="5.28515625" style="102" customWidth="1"/>
    <col min="770" max="770" width="26" style="102" customWidth="1"/>
    <col min="771" max="771" width="17" style="102" customWidth="1"/>
    <col min="772" max="772" width="17.140625" style="102" customWidth="1"/>
    <col min="773" max="775" width="10.5703125" style="102" customWidth="1"/>
    <col min="776" max="777" width="11.7109375" style="102" customWidth="1"/>
    <col min="778" max="778" width="10.140625" style="102" customWidth="1"/>
    <col min="779" max="1024" width="9.140625" style="102"/>
    <col min="1025" max="1025" width="5.28515625" style="102" customWidth="1"/>
    <col min="1026" max="1026" width="26" style="102" customWidth="1"/>
    <col min="1027" max="1027" width="17" style="102" customWidth="1"/>
    <col min="1028" max="1028" width="17.140625" style="102" customWidth="1"/>
    <col min="1029" max="1031" width="10.5703125" style="102" customWidth="1"/>
    <col min="1032" max="1033" width="11.7109375" style="102" customWidth="1"/>
    <col min="1034" max="1034" width="10.140625" style="102" customWidth="1"/>
    <col min="1035" max="1280" width="9.140625" style="102"/>
    <col min="1281" max="1281" width="5.28515625" style="102" customWidth="1"/>
    <col min="1282" max="1282" width="26" style="102" customWidth="1"/>
    <col min="1283" max="1283" width="17" style="102" customWidth="1"/>
    <col min="1284" max="1284" width="17.140625" style="102" customWidth="1"/>
    <col min="1285" max="1287" width="10.5703125" style="102" customWidth="1"/>
    <col min="1288" max="1289" width="11.7109375" style="102" customWidth="1"/>
    <col min="1290" max="1290" width="10.140625" style="102" customWidth="1"/>
    <col min="1291" max="1536" width="9.140625" style="102"/>
    <col min="1537" max="1537" width="5.28515625" style="102" customWidth="1"/>
    <col min="1538" max="1538" width="26" style="102" customWidth="1"/>
    <col min="1539" max="1539" width="17" style="102" customWidth="1"/>
    <col min="1540" max="1540" width="17.140625" style="102" customWidth="1"/>
    <col min="1541" max="1543" width="10.5703125" style="102" customWidth="1"/>
    <col min="1544" max="1545" width="11.7109375" style="102" customWidth="1"/>
    <col min="1546" max="1546" width="10.140625" style="102" customWidth="1"/>
    <col min="1547" max="1792" width="9.140625" style="102"/>
    <col min="1793" max="1793" width="5.28515625" style="102" customWidth="1"/>
    <col min="1794" max="1794" width="26" style="102" customWidth="1"/>
    <col min="1795" max="1795" width="17" style="102" customWidth="1"/>
    <col min="1796" max="1796" width="17.140625" style="102" customWidth="1"/>
    <col min="1797" max="1799" width="10.5703125" style="102" customWidth="1"/>
    <col min="1800" max="1801" width="11.7109375" style="102" customWidth="1"/>
    <col min="1802" max="1802" width="10.140625" style="102" customWidth="1"/>
    <col min="1803" max="2048" width="9.140625" style="102"/>
    <col min="2049" max="2049" width="5.28515625" style="102" customWidth="1"/>
    <col min="2050" max="2050" width="26" style="102" customWidth="1"/>
    <col min="2051" max="2051" width="17" style="102" customWidth="1"/>
    <col min="2052" max="2052" width="17.140625" style="102" customWidth="1"/>
    <col min="2053" max="2055" width="10.5703125" style="102" customWidth="1"/>
    <col min="2056" max="2057" width="11.7109375" style="102" customWidth="1"/>
    <col min="2058" max="2058" width="10.140625" style="102" customWidth="1"/>
    <col min="2059" max="2304" width="9.140625" style="102"/>
    <col min="2305" max="2305" width="5.28515625" style="102" customWidth="1"/>
    <col min="2306" max="2306" width="26" style="102" customWidth="1"/>
    <col min="2307" max="2307" width="17" style="102" customWidth="1"/>
    <col min="2308" max="2308" width="17.140625" style="102" customWidth="1"/>
    <col min="2309" max="2311" width="10.5703125" style="102" customWidth="1"/>
    <col min="2312" max="2313" width="11.7109375" style="102" customWidth="1"/>
    <col min="2314" max="2314" width="10.140625" style="102" customWidth="1"/>
    <col min="2315" max="2560" width="9.140625" style="102"/>
    <col min="2561" max="2561" width="5.28515625" style="102" customWidth="1"/>
    <col min="2562" max="2562" width="26" style="102" customWidth="1"/>
    <col min="2563" max="2563" width="17" style="102" customWidth="1"/>
    <col min="2564" max="2564" width="17.140625" style="102" customWidth="1"/>
    <col min="2565" max="2567" width="10.5703125" style="102" customWidth="1"/>
    <col min="2568" max="2569" width="11.7109375" style="102" customWidth="1"/>
    <col min="2570" max="2570" width="10.140625" style="102" customWidth="1"/>
    <col min="2571" max="2816" width="9.140625" style="102"/>
    <col min="2817" max="2817" width="5.28515625" style="102" customWidth="1"/>
    <col min="2818" max="2818" width="26" style="102" customWidth="1"/>
    <col min="2819" max="2819" width="17" style="102" customWidth="1"/>
    <col min="2820" max="2820" width="17.140625" style="102" customWidth="1"/>
    <col min="2821" max="2823" width="10.5703125" style="102" customWidth="1"/>
    <col min="2824" max="2825" width="11.7109375" style="102" customWidth="1"/>
    <col min="2826" max="2826" width="10.140625" style="102" customWidth="1"/>
    <col min="2827" max="3072" width="9.140625" style="102"/>
    <col min="3073" max="3073" width="5.28515625" style="102" customWidth="1"/>
    <col min="3074" max="3074" width="26" style="102" customWidth="1"/>
    <col min="3075" max="3075" width="17" style="102" customWidth="1"/>
    <col min="3076" max="3076" width="17.140625" style="102" customWidth="1"/>
    <col min="3077" max="3079" width="10.5703125" style="102" customWidth="1"/>
    <col min="3080" max="3081" width="11.7109375" style="102" customWidth="1"/>
    <col min="3082" max="3082" width="10.140625" style="102" customWidth="1"/>
    <col min="3083" max="3328" width="9.140625" style="102"/>
    <col min="3329" max="3329" width="5.28515625" style="102" customWidth="1"/>
    <col min="3330" max="3330" width="26" style="102" customWidth="1"/>
    <col min="3331" max="3331" width="17" style="102" customWidth="1"/>
    <col min="3332" max="3332" width="17.140625" style="102" customWidth="1"/>
    <col min="3333" max="3335" width="10.5703125" style="102" customWidth="1"/>
    <col min="3336" max="3337" width="11.7109375" style="102" customWidth="1"/>
    <col min="3338" max="3338" width="10.140625" style="102" customWidth="1"/>
    <col min="3339" max="3584" width="9.140625" style="102"/>
    <col min="3585" max="3585" width="5.28515625" style="102" customWidth="1"/>
    <col min="3586" max="3586" width="26" style="102" customWidth="1"/>
    <col min="3587" max="3587" width="17" style="102" customWidth="1"/>
    <col min="3588" max="3588" width="17.140625" style="102" customWidth="1"/>
    <col min="3589" max="3591" width="10.5703125" style="102" customWidth="1"/>
    <col min="3592" max="3593" width="11.7109375" style="102" customWidth="1"/>
    <col min="3594" max="3594" width="10.140625" style="102" customWidth="1"/>
    <col min="3595" max="3840" width="9.140625" style="102"/>
    <col min="3841" max="3841" width="5.28515625" style="102" customWidth="1"/>
    <col min="3842" max="3842" width="26" style="102" customWidth="1"/>
    <col min="3843" max="3843" width="17" style="102" customWidth="1"/>
    <col min="3844" max="3844" width="17.140625" style="102" customWidth="1"/>
    <col min="3845" max="3847" width="10.5703125" style="102" customWidth="1"/>
    <col min="3848" max="3849" width="11.7109375" style="102" customWidth="1"/>
    <col min="3850" max="3850" width="10.140625" style="102" customWidth="1"/>
    <col min="3851" max="4096" width="9.140625" style="102"/>
    <col min="4097" max="4097" width="5.28515625" style="102" customWidth="1"/>
    <col min="4098" max="4098" width="26" style="102" customWidth="1"/>
    <col min="4099" max="4099" width="17" style="102" customWidth="1"/>
    <col min="4100" max="4100" width="17.140625" style="102" customWidth="1"/>
    <col min="4101" max="4103" width="10.5703125" style="102" customWidth="1"/>
    <col min="4104" max="4105" width="11.7109375" style="102" customWidth="1"/>
    <col min="4106" max="4106" width="10.140625" style="102" customWidth="1"/>
    <col min="4107" max="4352" width="9.140625" style="102"/>
    <col min="4353" max="4353" width="5.28515625" style="102" customWidth="1"/>
    <col min="4354" max="4354" width="26" style="102" customWidth="1"/>
    <col min="4355" max="4355" width="17" style="102" customWidth="1"/>
    <col min="4356" max="4356" width="17.140625" style="102" customWidth="1"/>
    <col min="4357" max="4359" width="10.5703125" style="102" customWidth="1"/>
    <col min="4360" max="4361" width="11.7109375" style="102" customWidth="1"/>
    <col min="4362" max="4362" width="10.140625" style="102" customWidth="1"/>
    <col min="4363" max="4608" width="9.140625" style="102"/>
    <col min="4609" max="4609" width="5.28515625" style="102" customWidth="1"/>
    <col min="4610" max="4610" width="26" style="102" customWidth="1"/>
    <col min="4611" max="4611" width="17" style="102" customWidth="1"/>
    <col min="4612" max="4612" width="17.140625" style="102" customWidth="1"/>
    <col min="4613" max="4615" width="10.5703125" style="102" customWidth="1"/>
    <col min="4616" max="4617" width="11.7109375" style="102" customWidth="1"/>
    <col min="4618" max="4618" width="10.140625" style="102" customWidth="1"/>
    <col min="4619" max="4864" width="9.140625" style="102"/>
    <col min="4865" max="4865" width="5.28515625" style="102" customWidth="1"/>
    <col min="4866" max="4866" width="26" style="102" customWidth="1"/>
    <col min="4867" max="4867" width="17" style="102" customWidth="1"/>
    <col min="4868" max="4868" width="17.140625" style="102" customWidth="1"/>
    <col min="4869" max="4871" width="10.5703125" style="102" customWidth="1"/>
    <col min="4872" max="4873" width="11.7109375" style="102" customWidth="1"/>
    <col min="4874" max="4874" width="10.140625" style="102" customWidth="1"/>
    <col min="4875" max="5120" width="9.140625" style="102"/>
    <col min="5121" max="5121" width="5.28515625" style="102" customWidth="1"/>
    <col min="5122" max="5122" width="26" style="102" customWidth="1"/>
    <col min="5123" max="5123" width="17" style="102" customWidth="1"/>
    <col min="5124" max="5124" width="17.140625" style="102" customWidth="1"/>
    <col min="5125" max="5127" width="10.5703125" style="102" customWidth="1"/>
    <col min="5128" max="5129" width="11.7109375" style="102" customWidth="1"/>
    <col min="5130" max="5130" width="10.140625" style="102" customWidth="1"/>
    <col min="5131" max="5376" width="9.140625" style="102"/>
    <col min="5377" max="5377" width="5.28515625" style="102" customWidth="1"/>
    <col min="5378" max="5378" width="26" style="102" customWidth="1"/>
    <col min="5379" max="5379" width="17" style="102" customWidth="1"/>
    <col min="5380" max="5380" width="17.140625" style="102" customWidth="1"/>
    <col min="5381" max="5383" width="10.5703125" style="102" customWidth="1"/>
    <col min="5384" max="5385" width="11.7109375" style="102" customWidth="1"/>
    <col min="5386" max="5386" width="10.140625" style="102" customWidth="1"/>
    <col min="5387" max="5632" width="9.140625" style="102"/>
    <col min="5633" max="5633" width="5.28515625" style="102" customWidth="1"/>
    <col min="5634" max="5634" width="26" style="102" customWidth="1"/>
    <col min="5635" max="5635" width="17" style="102" customWidth="1"/>
    <col min="5636" max="5636" width="17.140625" style="102" customWidth="1"/>
    <col min="5637" max="5639" width="10.5703125" style="102" customWidth="1"/>
    <col min="5640" max="5641" width="11.7109375" style="102" customWidth="1"/>
    <col min="5642" max="5642" width="10.140625" style="102" customWidth="1"/>
    <col min="5643" max="5888" width="9.140625" style="102"/>
    <col min="5889" max="5889" width="5.28515625" style="102" customWidth="1"/>
    <col min="5890" max="5890" width="26" style="102" customWidth="1"/>
    <col min="5891" max="5891" width="17" style="102" customWidth="1"/>
    <col min="5892" max="5892" width="17.140625" style="102" customWidth="1"/>
    <col min="5893" max="5895" width="10.5703125" style="102" customWidth="1"/>
    <col min="5896" max="5897" width="11.7109375" style="102" customWidth="1"/>
    <col min="5898" max="5898" width="10.140625" style="102" customWidth="1"/>
    <col min="5899" max="6144" width="9.140625" style="102"/>
    <col min="6145" max="6145" width="5.28515625" style="102" customWidth="1"/>
    <col min="6146" max="6146" width="26" style="102" customWidth="1"/>
    <col min="6147" max="6147" width="17" style="102" customWidth="1"/>
    <col min="6148" max="6148" width="17.140625" style="102" customWidth="1"/>
    <col min="6149" max="6151" width="10.5703125" style="102" customWidth="1"/>
    <col min="6152" max="6153" width="11.7109375" style="102" customWidth="1"/>
    <col min="6154" max="6154" width="10.140625" style="102" customWidth="1"/>
    <col min="6155" max="6400" width="9.140625" style="102"/>
    <col min="6401" max="6401" width="5.28515625" style="102" customWidth="1"/>
    <col min="6402" max="6402" width="26" style="102" customWidth="1"/>
    <col min="6403" max="6403" width="17" style="102" customWidth="1"/>
    <col min="6404" max="6404" width="17.140625" style="102" customWidth="1"/>
    <col min="6405" max="6407" width="10.5703125" style="102" customWidth="1"/>
    <col min="6408" max="6409" width="11.7109375" style="102" customWidth="1"/>
    <col min="6410" max="6410" width="10.140625" style="102" customWidth="1"/>
    <col min="6411" max="6656" width="9.140625" style="102"/>
    <col min="6657" max="6657" width="5.28515625" style="102" customWidth="1"/>
    <col min="6658" max="6658" width="26" style="102" customWidth="1"/>
    <col min="6659" max="6659" width="17" style="102" customWidth="1"/>
    <col min="6660" max="6660" width="17.140625" style="102" customWidth="1"/>
    <col min="6661" max="6663" width="10.5703125" style="102" customWidth="1"/>
    <col min="6664" max="6665" width="11.7109375" style="102" customWidth="1"/>
    <col min="6666" max="6666" width="10.140625" style="102" customWidth="1"/>
    <col min="6667" max="6912" width="9.140625" style="102"/>
    <col min="6913" max="6913" width="5.28515625" style="102" customWidth="1"/>
    <col min="6914" max="6914" width="26" style="102" customWidth="1"/>
    <col min="6915" max="6915" width="17" style="102" customWidth="1"/>
    <col min="6916" max="6916" width="17.140625" style="102" customWidth="1"/>
    <col min="6917" max="6919" width="10.5703125" style="102" customWidth="1"/>
    <col min="6920" max="6921" width="11.7109375" style="102" customWidth="1"/>
    <col min="6922" max="6922" width="10.140625" style="102" customWidth="1"/>
    <col min="6923" max="7168" width="9.140625" style="102"/>
    <col min="7169" max="7169" width="5.28515625" style="102" customWidth="1"/>
    <col min="7170" max="7170" width="26" style="102" customWidth="1"/>
    <col min="7171" max="7171" width="17" style="102" customWidth="1"/>
    <col min="7172" max="7172" width="17.140625" style="102" customWidth="1"/>
    <col min="7173" max="7175" width="10.5703125" style="102" customWidth="1"/>
    <col min="7176" max="7177" width="11.7109375" style="102" customWidth="1"/>
    <col min="7178" max="7178" width="10.140625" style="102" customWidth="1"/>
    <col min="7179" max="7424" width="9.140625" style="102"/>
    <col min="7425" max="7425" width="5.28515625" style="102" customWidth="1"/>
    <col min="7426" max="7426" width="26" style="102" customWidth="1"/>
    <col min="7427" max="7427" width="17" style="102" customWidth="1"/>
    <col min="7428" max="7428" width="17.140625" style="102" customWidth="1"/>
    <col min="7429" max="7431" width="10.5703125" style="102" customWidth="1"/>
    <col min="7432" max="7433" width="11.7109375" style="102" customWidth="1"/>
    <col min="7434" max="7434" width="10.140625" style="102" customWidth="1"/>
    <col min="7435" max="7680" width="9.140625" style="102"/>
    <col min="7681" max="7681" width="5.28515625" style="102" customWidth="1"/>
    <col min="7682" max="7682" width="26" style="102" customWidth="1"/>
    <col min="7683" max="7683" width="17" style="102" customWidth="1"/>
    <col min="7684" max="7684" width="17.140625" style="102" customWidth="1"/>
    <col min="7685" max="7687" width="10.5703125" style="102" customWidth="1"/>
    <col min="7688" max="7689" width="11.7109375" style="102" customWidth="1"/>
    <col min="7690" max="7690" width="10.140625" style="102" customWidth="1"/>
    <col min="7691" max="7936" width="9.140625" style="102"/>
    <col min="7937" max="7937" width="5.28515625" style="102" customWidth="1"/>
    <col min="7938" max="7938" width="26" style="102" customWidth="1"/>
    <col min="7939" max="7939" width="17" style="102" customWidth="1"/>
    <col min="7940" max="7940" width="17.140625" style="102" customWidth="1"/>
    <col min="7941" max="7943" width="10.5703125" style="102" customWidth="1"/>
    <col min="7944" max="7945" width="11.7109375" style="102" customWidth="1"/>
    <col min="7946" max="7946" width="10.140625" style="102" customWidth="1"/>
    <col min="7947" max="8192" width="9.140625" style="102"/>
    <col min="8193" max="8193" width="5.28515625" style="102" customWidth="1"/>
    <col min="8194" max="8194" width="26" style="102" customWidth="1"/>
    <col min="8195" max="8195" width="17" style="102" customWidth="1"/>
    <col min="8196" max="8196" width="17.140625" style="102" customWidth="1"/>
    <col min="8197" max="8199" width="10.5703125" style="102" customWidth="1"/>
    <col min="8200" max="8201" width="11.7109375" style="102" customWidth="1"/>
    <col min="8202" max="8202" width="10.140625" style="102" customWidth="1"/>
    <col min="8203" max="8448" width="9.140625" style="102"/>
    <col min="8449" max="8449" width="5.28515625" style="102" customWidth="1"/>
    <col min="8450" max="8450" width="26" style="102" customWidth="1"/>
    <col min="8451" max="8451" width="17" style="102" customWidth="1"/>
    <col min="8452" max="8452" width="17.140625" style="102" customWidth="1"/>
    <col min="8453" max="8455" width="10.5703125" style="102" customWidth="1"/>
    <col min="8456" max="8457" width="11.7109375" style="102" customWidth="1"/>
    <col min="8458" max="8458" width="10.140625" style="102" customWidth="1"/>
    <col min="8459" max="8704" width="9.140625" style="102"/>
    <col min="8705" max="8705" width="5.28515625" style="102" customWidth="1"/>
    <col min="8706" max="8706" width="26" style="102" customWidth="1"/>
    <col min="8707" max="8707" width="17" style="102" customWidth="1"/>
    <col min="8708" max="8708" width="17.140625" style="102" customWidth="1"/>
    <col min="8709" max="8711" width="10.5703125" style="102" customWidth="1"/>
    <col min="8712" max="8713" width="11.7109375" style="102" customWidth="1"/>
    <col min="8714" max="8714" width="10.140625" style="102" customWidth="1"/>
    <col min="8715" max="8960" width="9.140625" style="102"/>
    <col min="8961" max="8961" width="5.28515625" style="102" customWidth="1"/>
    <col min="8962" max="8962" width="26" style="102" customWidth="1"/>
    <col min="8963" max="8963" width="17" style="102" customWidth="1"/>
    <col min="8964" max="8964" width="17.140625" style="102" customWidth="1"/>
    <col min="8965" max="8967" width="10.5703125" style="102" customWidth="1"/>
    <col min="8968" max="8969" width="11.7109375" style="102" customWidth="1"/>
    <col min="8970" max="8970" width="10.140625" style="102" customWidth="1"/>
    <col min="8971" max="9216" width="9.140625" style="102"/>
    <col min="9217" max="9217" width="5.28515625" style="102" customWidth="1"/>
    <col min="9218" max="9218" width="26" style="102" customWidth="1"/>
    <col min="9219" max="9219" width="17" style="102" customWidth="1"/>
    <col min="9220" max="9220" width="17.140625" style="102" customWidth="1"/>
    <col min="9221" max="9223" width="10.5703125" style="102" customWidth="1"/>
    <col min="9224" max="9225" width="11.7109375" style="102" customWidth="1"/>
    <col min="9226" max="9226" width="10.140625" style="102" customWidth="1"/>
    <col min="9227" max="9472" width="9.140625" style="102"/>
    <col min="9473" max="9473" width="5.28515625" style="102" customWidth="1"/>
    <col min="9474" max="9474" width="26" style="102" customWidth="1"/>
    <col min="9475" max="9475" width="17" style="102" customWidth="1"/>
    <col min="9476" max="9476" width="17.140625" style="102" customWidth="1"/>
    <col min="9477" max="9479" width="10.5703125" style="102" customWidth="1"/>
    <col min="9480" max="9481" width="11.7109375" style="102" customWidth="1"/>
    <col min="9482" max="9482" width="10.140625" style="102" customWidth="1"/>
    <col min="9483" max="9728" width="9.140625" style="102"/>
    <col min="9729" max="9729" width="5.28515625" style="102" customWidth="1"/>
    <col min="9730" max="9730" width="26" style="102" customWidth="1"/>
    <col min="9731" max="9731" width="17" style="102" customWidth="1"/>
    <col min="9732" max="9732" width="17.140625" style="102" customWidth="1"/>
    <col min="9733" max="9735" width="10.5703125" style="102" customWidth="1"/>
    <col min="9736" max="9737" width="11.7109375" style="102" customWidth="1"/>
    <col min="9738" max="9738" width="10.140625" style="102" customWidth="1"/>
    <col min="9739" max="9984" width="9.140625" style="102"/>
    <col min="9985" max="9985" width="5.28515625" style="102" customWidth="1"/>
    <col min="9986" max="9986" width="26" style="102" customWidth="1"/>
    <col min="9987" max="9987" width="17" style="102" customWidth="1"/>
    <col min="9988" max="9988" width="17.140625" style="102" customWidth="1"/>
    <col min="9989" max="9991" width="10.5703125" style="102" customWidth="1"/>
    <col min="9992" max="9993" width="11.7109375" style="102" customWidth="1"/>
    <col min="9994" max="9994" width="10.140625" style="102" customWidth="1"/>
    <col min="9995" max="10240" width="9.140625" style="102"/>
    <col min="10241" max="10241" width="5.28515625" style="102" customWidth="1"/>
    <col min="10242" max="10242" width="26" style="102" customWidth="1"/>
    <col min="10243" max="10243" width="17" style="102" customWidth="1"/>
    <col min="10244" max="10244" width="17.140625" style="102" customWidth="1"/>
    <col min="10245" max="10247" width="10.5703125" style="102" customWidth="1"/>
    <col min="10248" max="10249" width="11.7109375" style="102" customWidth="1"/>
    <col min="10250" max="10250" width="10.140625" style="102" customWidth="1"/>
    <col min="10251" max="10496" width="9.140625" style="102"/>
    <col min="10497" max="10497" width="5.28515625" style="102" customWidth="1"/>
    <col min="10498" max="10498" width="26" style="102" customWidth="1"/>
    <col min="10499" max="10499" width="17" style="102" customWidth="1"/>
    <col min="10500" max="10500" width="17.140625" style="102" customWidth="1"/>
    <col min="10501" max="10503" width="10.5703125" style="102" customWidth="1"/>
    <col min="10504" max="10505" width="11.7109375" style="102" customWidth="1"/>
    <col min="10506" max="10506" width="10.140625" style="102" customWidth="1"/>
    <col min="10507" max="10752" width="9.140625" style="102"/>
    <col min="10753" max="10753" width="5.28515625" style="102" customWidth="1"/>
    <col min="10754" max="10754" width="26" style="102" customWidth="1"/>
    <col min="10755" max="10755" width="17" style="102" customWidth="1"/>
    <col min="10756" max="10756" width="17.140625" style="102" customWidth="1"/>
    <col min="10757" max="10759" width="10.5703125" style="102" customWidth="1"/>
    <col min="10760" max="10761" width="11.7109375" style="102" customWidth="1"/>
    <col min="10762" max="10762" width="10.140625" style="102" customWidth="1"/>
    <col min="10763" max="11008" width="9.140625" style="102"/>
    <col min="11009" max="11009" width="5.28515625" style="102" customWidth="1"/>
    <col min="11010" max="11010" width="26" style="102" customWidth="1"/>
    <col min="11011" max="11011" width="17" style="102" customWidth="1"/>
    <col min="11012" max="11012" width="17.140625" style="102" customWidth="1"/>
    <col min="11013" max="11015" width="10.5703125" style="102" customWidth="1"/>
    <col min="11016" max="11017" width="11.7109375" style="102" customWidth="1"/>
    <col min="11018" max="11018" width="10.140625" style="102" customWidth="1"/>
    <col min="11019" max="11264" width="9.140625" style="102"/>
    <col min="11265" max="11265" width="5.28515625" style="102" customWidth="1"/>
    <col min="11266" max="11266" width="26" style="102" customWidth="1"/>
    <col min="11267" max="11267" width="17" style="102" customWidth="1"/>
    <col min="11268" max="11268" width="17.140625" style="102" customWidth="1"/>
    <col min="11269" max="11271" width="10.5703125" style="102" customWidth="1"/>
    <col min="11272" max="11273" width="11.7109375" style="102" customWidth="1"/>
    <col min="11274" max="11274" width="10.140625" style="102" customWidth="1"/>
    <col min="11275" max="11520" width="9.140625" style="102"/>
    <col min="11521" max="11521" width="5.28515625" style="102" customWidth="1"/>
    <col min="11522" max="11522" width="26" style="102" customWidth="1"/>
    <col min="11523" max="11523" width="17" style="102" customWidth="1"/>
    <col min="11524" max="11524" width="17.140625" style="102" customWidth="1"/>
    <col min="11525" max="11527" width="10.5703125" style="102" customWidth="1"/>
    <col min="11528" max="11529" width="11.7109375" style="102" customWidth="1"/>
    <col min="11530" max="11530" width="10.140625" style="102" customWidth="1"/>
    <col min="11531" max="11776" width="9.140625" style="102"/>
    <col min="11777" max="11777" width="5.28515625" style="102" customWidth="1"/>
    <col min="11778" max="11778" width="26" style="102" customWidth="1"/>
    <col min="11779" max="11779" width="17" style="102" customWidth="1"/>
    <col min="11780" max="11780" width="17.140625" style="102" customWidth="1"/>
    <col min="11781" max="11783" width="10.5703125" style="102" customWidth="1"/>
    <col min="11784" max="11785" width="11.7109375" style="102" customWidth="1"/>
    <col min="11786" max="11786" width="10.140625" style="102" customWidth="1"/>
    <col min="11787" max="12032" width="9.140625" style="102"/>
    <col min="12033" max="12033" width="5.28515625" style="102" customWidth="1"/>
    <col min="12034" max="12034" width="26" style="102" customWidth="1"/>
    <col min="12035" max="12035" width="17" style="102" customWidth="1"/>
    <col min="12036" max="12036" width="17.140625" style="102" customWidth="1"/>
    <col min="12037" max="12039" width="10.5703125" style="102" customWidth="1"/>
    <col min="12040" max="12041" width="11.7109375" style="102" customWidth="1"/>
    <col min="12042" max="12042" width="10.140625" style="102" customWidth="1"/>
    <col min="12043" max="12288" width="9.140625" style="102"/>
    <col min="12289" max="12289" width="5.28515625" style="102" customWidth="1"/>
    <col min="12290" max="12290" width="26" style="102" customWidth="1"/>
    <col min="12291" max="12291" width="17" style="102" customWidth="1"/>
    <col min="12292" max="12292" width="17.140625" style="102" customWidth="1"/>
    <col min="12293" max="12295" width="10.5703125" style="102" customWidth="1"/>
    <col min="12296" max="12297" width="11.7109375" style="102" customWidth="1"/>
    <col min="12298" max="12298" width="10.140625" style="102" customWidth="1"/>
    <col min="12299" max="12544" width="9.140625" style="102"/>
    <col min="12545" max="12545" width="5.28515625" style="102" customWidth="1"/>
    <col min="12546" max="12546" width="26" style="102" customWidth="1"/>
    <col min="12547" max="12547" width="17" style="102" customWidth="1"/>
    <col min="12548" max="12548" width="17.140625" style="102" customWidth="1"/>
    <col min="12549" max="12551" width="10.5703125" style="102" customWidth="1"/>
    <col min="12552" max="12553" width="11.7109375" style="102" customWidth="1"/>
    <col min="12554" max="12554" width="10.140625" style="102" customWidth="1"/>
    <col min="12555" max="12800" width="9.140625" style="102"/>
    <col min="12801" max="12801" width="5.28515625" style="102" customWidth="1"/>
    <col min="12802" max="12802" width="26" style="102" customWidth="1"/>
    <col min="12803" max="12803" width="17" style="102" customWidth="1"/>
    <col min="12804" max="12804" width="17.140625" style="102" customWidth="1"/>
    <col min="12805" max="12807" width="10.5703125" style="102" customWidth="1"/>
    <col min="12808" max="12809" width="11.7109375" style="102" customWidth="1"/>
    <col min="12810" max="12810" width="10.140625" style="102" customWidth="1"/>
    <col min="12811" max="13056" width="9.140625" style="102"/>
    <col min="13057" max="13057" width="5.28515625" style="102" customWidth="1"/>
    <col min="13058" max="13058" width="26" style="102" customWidth="1"/>
    <col min="13059" max="13059" width="17" style="102" customWidth="1"/>
    <col min="13060" max="13060" width="17.140625" style="102" customWidth="1"/>
    <col min="13061" max="13063" width="10.5703125" style="102" customWidth="1"/>
    <col min="13064" max="13065" width="11.7109375" style="102" customWidth="1"/>
    <col min="13066" max="13066" width="10.140625" style="102" customWidth="1"/>
    <col min="13067" max="13312" width="9.140625" style="102"/>
    <col min="13313" max="13313" width="5.28515625" style="102" customWidth="1"/>
    <col min="13314" max="13314" width="26" style="102" customWidth="1"/>
    <col min="13315" max="13315" width="17" style="102" customWidth="1"/>
    <col min="13316" max="13316" width="17.140625" style="102" customWidth="1"/>
    <col min="13317" max="13319" width="10.5703125" style="102" customWidth="1"/>
    <col min="13320" max="13321" width="11.7109375" style="102" customWidth="1"/>
    <col min="13322" max="13322" width="10.140625" style="102" customWidth="1"/>
    <col min="13323" max="13568" width="9.140625" style="102"/>
    <col min="13569" max="13569" width="5.28515625" style="102" customWidth="1"/>
    <col min="13570" max="13570" width="26" style="102" customWidth="1"/>
    <col min="13571" max="13571" width="17" style="102" customWidth="1"/>
    <col min="13572" max="13572" width="17.140625" style="102" customWidth="1"/>
    <col min="13573" max="13575" width="10.5703125" style="102" customWidth="1"/>
    <col min="13576" max="13577" width="11.7109375" style="102" customWidth="1"/>
    <col min="13578" max="13578" width="10.140625" style="102" customWidth="1"/>
    <col min="13579" max="13824" width="9.140625" style="102"/>
    <col min="13825" max="13825" width="5.28515625" style="102" customWidth="1"/>
    <col min="13826" max="13826" width="26" style="102" customWidth="1"/>
    <col min="13827" max="13827" width="17" style="102" customWidth="1"/>
    <col min="13828" max="13828" width="17.140625" style="102" customWidth="1"/>
    <col min="13829" max="13831" width="10.5703125" style="102" customWidth="1"/>
    <col min="13832" max="13833" width="11.7109375" style="102" customWidth="1"/>
    <col min="13834" max="13834" width="10.140625" style="102" customWidth="1"/>
    <col min="13835" max="14080" width="9.140625" style="102"/>
    <col min="14081" max="14081" width="5.28515625" style="102" customWidth="1"/>
    <col min="14082" max="14082" width="26" style="102" customWidth="1"/>
    <col min="14083" max="14083" width="17" style="102" customWidth="1"/>
    <col min="14084" max="14084" width="17.140625" style="102" customWidth="1"/>
    <col min="14085" max="14087" width="10.5703125" style="102" customWidth="1"/>
    <col min="14088" max="14089" width="11.7109375" style="102" customWidth="1"/>
    <col min="14090" max="14090" width="10.140625" style="102" customWidth="1"/>
    <col min="14091" max="14336" width="9.140625" style="102"/>
    <col min="14337" max="14337" width="5.28515625" style="102" customWidth="1"/>
    <col min="14338" max="14338" width="26" style="102" customWidth="1"/>
    <col min="14339" max="14339" width="17" style="102" customWidth="1"/>
    <col min="14340" max="14340" width="17.140625" style="102" customWidth="1"/>
    <col min="14341" max="14343" width="10.5703125" style="102" customWidth="1"/>
    <col min="14344" max="14345" width="11.7109375" style="102" customWidth="1"/>
    <col min="14346" max="14346" width="10.140625" style="102" customWidth="1"/>
    <col min="14347" max="14592" width="9.140625" style="102"/>
    <col min="14593" max="14593" width="5.28515625" style="102" customWidth="1"/>
    <col min="14594" max="14594" width="26" style="102" customWidth="1"/>
    <col min="14595" max="14595" width="17" style="102" customWidth="1"/>
    <col min="14596" max="14596" width="17.140625" style="102" customWidth="1"/>
    <col min="14597" max="14599" width="10.5703125" style="102" customWidth="1"/>
    <col min="14600" max="14601" width="11.7109375" style="102" customWidth="1"/>
    <col min="14602" max="14602" width="10.140625" style="102" customWidth="1"/>
    <col min="14603" max="14848" width="9.140625" style="102"/>
    <col min="14849" max="14849" width="5.28515625" style="102" customWidth="1"/>
    <col min="14850" max="14850" width="26" style="102" customWidth="1"/>
    <col min="14851" max="14851" width="17" style="102" customWidth="1"/>
    <col min="14852" max="14852" width="17.140625" style="102" customWidth="1"/>
    <col min="14853" max="14855" width="10.5703125" style="102" customWidth="1"/>
    <col min="14856" max="14857" width="11.7109375" style="102" customWidth="1"/>
    <col min="14858" max="14858" width="10.140625" style="102" customWidth="1"/>
    <col min="14859" max="15104" width="9.140625" style="102"/>
    <col min="15105" max="15105" width="5.28515625" style="102" customWidth="1"/>
    <col min="15106" max="15106" width="26" style="102" customWidth="1"/>
    <col min="15107" max="15107" width="17" style="102" customWidth="1"/>
    <col min="15108" max="15108" width="17.140625" style="102" customWidth="1"/>
    <col min="15109" max="15111" width="10.5703125" style="102" customWidth="1"/>
    <col min="15112" max="15113" width="11.7109375" style="102" customWidth="1"/>
    <col min="15114" max="15114" width="10.140625" style="102" customWidth="1"/>
    <col min="15115" max="15360" width="9.140625" style="102"/>
    <col min="15361" max="15361" width="5.28515625" style="102" customWidth="1"/>
    <col min="15362" max="15362" width="26" style="102" customWidth="1"/>
    <col min="15363" max="15363" width="17" style="102" customWidth="1"/>
    <col min="15364" max="15364" width="17.140625" style="102" customWidth="1"/>
    <col min="15365" max="15367" width="10.5703125" style="102" customWidth="1"/>
    <col min="15368" max="15369" width="11.7109375" style="102" customWidth="1"/>
    <col min="15370" max="15370" width="10.140625" style="102" customWidth="1"/>
    <col min="15371" max="15616" width="9.140625" style="102"/>
    <col min="15617" max="15617" width="5.28515625" style="102" customWidth="1"/>
    <col min="15618" max="15618" width="26" style="102" customWidth="1"/>
    <col min="15619" max="15619" width="17" style="102" customWidth="1"/>
    <col min="15620" max="15620" width="17.140625" style="102" customWidth="1"/>
    <col min="15621" max="15623" width="10.5703125" style="102" customWidth="1"/>
    <col min="15624" max="15625" width="11.7109375" style="102" customWidth="1"/>
    <col min="15626" max="15626" width="10.140625" style="102" customWidth="1"/>
    <col min="15627" max="15872" width="9.140625" style="102"/>
    <col min="15873" max="15873" width="5.28515625" style="102" customWidth="1"/>
    <col min="15874" max="15874" width="26" style="102" customWidth="1"/>
    <col min="15875" max="15875" width="17" style="102" customWidth="1"/>
    <col min="15876" max="15876" width="17.140625" style="102" customWidth="1"/>
    <col min="15877" max="15879" width="10.5703125" style="102" customWidth="1"/>
    <col min="15880" max="15881" width="11.7109375" style="102" customWidth="1"/>
    <col min="15882" max="15882" width="10.140625" style="102" customWidth="1"/>
    <col min="15883" max="16128" width="9.140625" style="102"/>
    <col min="16129" max="16129" width="5.28515625" style="102" customWidth="1"/>
    <col min="16130" max="16130" width="26" style="102" customWidth="1"/>
    <col min="16131" max="16131" width="17" style="102" customWidth="1"/>
    <col min="16132" max="16132" width="17.140625" style="102" customWidth="1"/>
    <col min="16133" max="16135" width="10.5703125" style="102" customWidth="1"/>
    <col min="16136" max="16137" width="11.7109375" style="102" customWidth="1"/>
    <col min="16138" max="16138" width="10.140625" style="102" customWidth="1"/>
    <col min="16139" max="16384" width="9.140625" style="102"/>
  </cols>
  <sheetData>
    <row r="1" spans="1:11" s="213" customFormat="1" ht="15.75">
      <c r="A1" s="112"/>
      <c r="B1" s="875" t="s">
        <v>471</v>
      </c>
      <c r="C1" s="875"/>
      <c r="D1" s="875"/>
      <c r="E1" s="875"/>
      <c r="F1" s="875"/>
      <c r="G1" s="875"/>
      <c r="H1" s="875"/>
      <c r="I1" s="875"/>
      <c r="J1" s="875"/>
      <c r="K1" s="212"/>
    </row>
    <row r="2" spans="1:11" s="216" customFormat="1" ht="15.75">
      <c r="A2" s="112"/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216" customFormat="1" ht="15.75">
      <c r="A3" s="112"/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s="218" customFormat="1" ht="16.5" thickBot="1">
      <c r="A4" s="112"/>
      <c r="B4" s="214"/>
      <c r="C4" s="214"/>
      <c r="D4" s="214"/>
      <c r="E4" s="214"/>
      <c r="F4" s="214"/>
      <c r="G4" s="214"/>
      <c r="H4" s="214"/>
      <c r="I4" s="214"/>
      <c r="J4" s="214"/>
      <c r="K4" s="217"/>
    </row>
    <row r="5" spans="1:11" s="225" customFormat="1" ht="45" customHeight="1">
      <c r="A5" s="876" t="s">
        <v>8</v>
      </c>
      <c r="B5" s="264" t="s">
        <v>472</v>
      </c>
      <c r="C5" s="264" t="s">
        <v>473</v>
      </c>
      <c r="D5" s="219" t="s">
        <v>474</v>
      </c>
      <c r="E5" s="220" t="s">
        <v>1255</v>
      </c>
      <c r="F5" s="221" t="s">
        <v>516</v>
      </c>
      <c r="G5" s="221" t="s">
        <v>805</v>
      </c>
      <c r="H5" s="221" t="s">
        <v>1256</v>
      </c>
      <c r="I5" s="222" t="s">
        <v>1257</v>
      </c>
      <c r="J5" s="223" t="s">
        <v>475</v>
      </c>
      <c r="K5" s="224"/>
    </row>
    <row r="6" spans="1:11" s="225" customFormat="1" ht="18.75" customHeight="1">
      <c r="A6" s="877"/>
      <c r="B6" s="52" t="s">
        <v>10</v>
      </c>
      <c r="C6" s="52" t="s">
        <v>11</v>
      </c>
      <c r="D6" s="226" t="s">
        <v>12</v>
      </c>
      <c r="E6" s="30" t="s">
        <v>237</v>
      </c>
      <c r="F6" s="30" t="s">
        <v>238</v>
      </c>
      <c r="G6" s="30" t="s">
        <v>290</v>
      </c>
      <c r="H6" s="29" t="s">
        <v>369</v>
      </c>
      <c r="I6" s="227" t="s">
        <v>370</v>
      </c>
      <c r="J6" s="228" t="s">
        <v>390</v>
      </c>
      <c r="K6" s="224"/>
    </row>
    <row r="7" spans="1:11" s="233" customFormat="1" ht="25.5" customHeight="1">
      <c r="A7" s="229" t="s">
        <v>2</v>
      </c>
      <c r="B7" s="56"/>
      <c r="C7" s="58"/>
      <c r="D7" s="230"/>
      <c r="E7" s="230"/>
      <c r="F7" s="230"/>
      <c r="G7" s="230"/>
      <c r="H7" s="230"/>
      <c r="I7" s="230"/>
      <c r="J7" s="231"/>
      <c r="K7" s="232"/>
    </row>
    <row r="8" spans="1:11" s="106" customFormat="1" ht="31.5" customHeight="1" thickBot="1">
      <c r="A8" s="234" t="s">
        <v>4</v>
      </c>
      <c r="B8" s="235" t="s">
        <v>476</v>
      </c>
      <c r="C8" s="236"/>
      <c r="D8" s="237">
        <f t="shared" ref="D8:I8" si="0">SUM(D7)</f>
        <v>0</v>
      </c>
      <c r="E8" s="237">
        <f t="shared" si="0"/>
        <v>0</v>
      </c>
      <c r="F8" s="237">
        <f t="shared" si="0"/>
        <v>0</v>
      </c>
      <c r="G8" s="237">
        <f t="shared" si="0"/>
        <v>0</v>
      </c>
      <c r="H8" s="237">
        <f t="shared" si="0"/>
        <v>0</v>
      </c>
      <c r="I8" s="237">
        <f t="shared" si="0"/>
        <v>0</v>
      </c>
      <c r="J8" s="238"/>
      <c r="K8" s="239"/>
    </row>
    <row r="9" spans="1:11" s="245" customFormat="1" ht="16.5" hidden="1" customHeight="1">
      <c r="A9" s="240"/>
      <c r="B9" s="241" t="s">
        <v>477</v>
      </c>
      <c r="C9" s="241"/>
      <c r="D9" s="242" t="e">
        <f>SUM(#REF!,#REF!,#REF!)</f>
        <v>#REF!</v>
      </c>
      <c r="E9" s="242" t="e">
        <f>SUM(#REF!,#REF!,)</f>
        <v>#REF!</v>
      </c>
      <c r="F9" s="242" t="e">
        <f>SUM(#REF!,#REF!,)</f>
        <v>#REF!</v>
      </c>
      <c r="G9" s="242" t="e">
        <f>SUM(#REF!,#REF!,)</f>
        <v>#REF!</v>
      </c>
      <c r="H9" s="242" t="e">
        <f>SUM(#REF!,#REF!,)</f>
        <v>#REF!</v>
      </c>
      <c r="I9" s="242" t="e">
        <f>SUM(#REF!,#REF!,)</f>
        <v>#REF!</v>
      </c>
      <c r="J9" s="243"/>
      <c r="K9" s="244"/>
    </row>
    <row r="10" spans="1:11" ht="14.25">
      <c r="A10" s="112"/>
      <c r="B10" s="246"/>
      <c r="C10" s="112"/>
      <c r="D10" s="247"/>
      <c r="E10" s="247"/>
      <c r="F10" s="247"/>
      <c r="G10" s="247"/>
      <c r="H10" s="247"/>
      <c r="I10" s="247"/>
      <c r="J10" s="248"/>
      <c r="K10" s="101"/>
    </row>
    <row r="11" spans="1:11">
      <c r="A11" s="112"/>
      <c r="B11" s="112"/>
      <c r="C11" s="112"/>
      <c r="D11" s="247"/>
      <c r="E11" s="247"/>
      <c r="F11" s="247"/>
      <c r="G11" s="247"/>
      <c r="H11" s="247"/>
      <c r="I11" s="247"/>
      <c r="J11" s="248"/>
      <c r="K11" s="101"/>
    </row>
    <row r="12" spans="1:11">
      <c r="A12" s="112"/>
      <c r="B12" s="112"/>
      <c r="C12" s="112"/>
      <c r="D12" s="247"/>
      <c r="E12" s="247"/>
      <c r="F12" s="247"/>
      <c r="G12" s="247"/>
      <c r="H12" s="247"/>
      <c r="I12" s="247"/>
      <c r="J12" s="248"/>
      <c r="K12" s="101"/>
    </row>
    <row r="13" spans="1:11">
      <c r="A13" s="112"/>
      <c r="B13" s="112"/>
      <c r="C13" s="112"/>
      <c r="D13" s="247"/>
      <c r="E13" s="247"/>
      <c r="F13" s="247"/>
      <c r="G13" s="247"/>
      <c r="H13" s="247"/>
      <c r="I13" s="247"/>
      <c r="J13" s="248"/>
      <c r="K13" s="101"/>
    </row>
  </sheetData>
  <mergeCells count="2">
    <mergeCell ref="B1:J1"/>
    <mergeCell ref="A5:A6"/>
  </mergeCells>
  <printOptions horizontalCentered="1"/>
  <pageMargins left="0.23622047244094491" right="0.15748031496062992" top="1.0629921259842521" bottom="0.31496062992125984" header="0.6692913385826772" footer="0.19685039370078741"/>
  <pageSetup paperSize="9" scale="80" orientation="landscape" r:id="rId1"/>
  <headerFooter alignWithMargins="0">
    <oddHeader>&amp;R&amp;"Times New Roman,Félkövér" 3. tájékoztató tábla a 9/2018. (XII.5.)önkormányzati rendelethez</oddHeader>
    <oddFooter>&amp;R&amp;"Times New Roman,Normál"&amp;F&amp;"Arial CE,Normál"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4"/>
  <sheetViews>
    <sheetView zoomScaleNormal="100" workbookViewId="0">
      <selection activeCell="D9" sqref="D9"/>
    </sheetView>
  </sheetViews>
  <sheetFormatPr defaultColWidth="8" defaultRowHeight="15.75"/>
  <cols>
    <col min="1" max="1" width="6" style="22" customWidth="1"/>
    <col min="2" max="2" width="7.28515625" style="22" customWidth="1"/>
    <col min="3" max="3" width="8.42578125" style="287" customWidth="1"/>
    <col min="4" max="4" width="45.5703125" style="22" customWidth="1"/>
    <col min="5" max="5" width="10.140625" style="22" hidden="1" customWidth="1"/>
    <col min="6" max="6" width="11.5703125" style="22" customWidth="1"/>
    <col min="7" max="7" width="11.7109375" style="22" hidden="1" customWidth="1"/>
    <col min="8" max="9" width="10" style="22" hidden="1" customWidth="1"/>
    <col min="10" max="10" width="10" style="22" customWidth="1"/>
    <col min="11" max="11" width="8.85546875" style="22" customWidth="1"/>
    <col min="12" max="12" width="10.140625" style="22" customWidth="1"/>
    <col min="13" max="257" width="8" style="22"/>
    <col min="258" max="258" width="6" style="22" customWidth="1"/>
    <col min="259" max="259" width="7.28515625" style="22" customWidth="1"/>
    <col min="260" max="260" width="45.5703125" style="22" customWidth="1"/>
    <col min="261" max="262" width="10.140625" style="22" customWidth="1"/>
    <col min="263" max="513" width="8" style="22"/>
    <col min="514" max="514" width="6" style="22" customWidth="1"/>
    <col min="515" max="515" width="7.28515625" style="22" customWidth="1"/>
    <col min="516" max="516" width="45.5703125" style="22" customWidth="1"/>
    <col min="517" max="518" width="10.140625" style="22" customWidth="1"/>
    <col min="519" max="769" width="8" style="22"/>
    <col min="770" max="770" width="6" style="22" customWidth="1"/>
    <col min="771" max="771" width="7.28515625" style="22" customWidth="1"/>
    <col min="772" max="772" width="45.5703125" style="22" customWidth="1"/>
    <col min="773" max="774" width="10.140625" style="22" customWidth="1"/>
    <col min="775" max="1025" width="8" style="22"/>
    <col min="1026" max="1026" width="6" style="22" customWidth="1"/>
    <col min="1027" max="1027" width="7.28515625" style="22" customWidth="1"/>
    <col min="1028" max="1028" width="45.5703125" style="22" customWidth="1"/>
    <col min="1029" max="1030" width="10.140625" style="22" customWidth="1"/>
    <col min="1031" max="1281" width="8" style="22"/>
    <col min="1282" max="1282" width="6" style="22" customWidth="1"/>
    <col min="1283" max="1283" width="7.28515625" style="22" customWidth="1"/>
    <col min="1284" max="1284" width="45.5703125" style="22" customWidth="1"/>
    <col min="1285" max="1286" width="10.140625" style="22" customWidth="1"/>
    <col min="1287" max="1537" width="8" style="22"/>
    <col min="1538" max="1538" width="6" style="22" customWidth="1"/>
    <col min="1539" max="1539" width="7.28515625" style="22" customWidth="1"/>
    <col min="1540" max="1540" width="45.5703125" style="22" customWidth="1"/>
    <col min="1541" max="1542" width="10.140625" style="22" customWidth="1"/>
    <col min="1543" max="1793" width="8" style="22"/>
    <col min="1794" max="1794" width="6" style="22" customWidth="1"/>
    <col min="1795" max="1795" width="7.28515625" style="22" customWidth="1"/>
    <col min="1796" max="1796" width="45.5703125" style="22" customWidth="1"/>
    <col min="1797" max="1798" width="10.140625" style="22" customWidth="1"/>
    <col min="1799" max="2049" width="8" style="22"/>
    <col min="2050" max="2050" width="6" style="22" customWidth="1"/>
    <col min="2051" max="2051" width="7.28515625" style="22" customWidth="1"/>
    <col min="2052" max="2052" width="45.5703125" style="22" customWidth="1"/>
    <col min="2053" max="2054" width="10.140625" style="22" customWidth="1"/>
    <col min="2055" max="2305" width="8" style="22"/>
    <col min="2306" max="2306" width="6" style="22" customWidth="1"/>
    <col min="2307" max="2307" width="7.28515625" style="22" customWidth="1"/>
    <col min="2308" max="2308" width="45.5703125" style="22" customWidth="1"/>
    <col min="2309" max="2310" width="10.140625" style="22" customWidth="1"/>
    <col min="2311" max="2561" width="8" style="22"/>
    <col min="2562" max="2562" width="6" style="22" customWidth="1"/>
    <col min="2563" max="2563" width="7.28515625" style="22" customWidth="1"/>
    <col min="2564" max="2564" width="45.5703125" style="22" customWidth="1"/>
    <col min="2565" max="2566" width="10.140625" style="22" customWidth="1"/>
    <col min="2567" max="2817" width="8" style="22"/>
    <col min="2818" max="2818" width="6" style="22" customWidth="1"/>
    <col min="2819" max="2819" width="7.28515625" style="22" customWidth="1"/>
    <col min="2820" max="2820" width="45.5703125" style="22" customWidth="1"/>
    <col min="2821" max="2822" width="10.140625" style="22" customWidth="1"/>
    <col min="2823" max="3073" width="8" style="22"/>
    <col min="3074" max="3074" width="6" style="22" customWidth="1"/>
    <col min="3075" max="3075" width="7.28515625" style="22" customWidth="1"/>
    <col min="3076" max="3076" width="45.5703125" style="22" customWidth="1"/>
    <col min="3077" max="3078" width="10.140625" style="22" customWidth="1"/>
    <col min="3079" max="3329" width="8" style="22"/>
    <col min="3330" max="3330" width="6" style="22" customWidth="1"/>
    <col min="3331" max="3331" width="7.28515625" style="22" customWidth="1"/>
    <col min="3332" max="3332" width="45.5703125" style="22" customWidth="1"/>
    <col min="3333" max="3334" width="10.140625" style="22" customWidth="1"/>
    <col min="3335" max="3585" width="8" style="22"/>
    <col min="3586" max="3586" width="6" style="22" customWidth="1"/>
    <col min="3587" max="3587" width="7.28515625" style="22" customWidth="1"/>
    <col min="3588" max="3588" width="45.5703125" style="22" customWidth="1"/>
    <col min="3589" max="3590" width="10.140625" style="22" customWidth="1"/>
    <col min="3591" max="3841" width="8" style="22"/>
    <col min="3842" max="3842" width="6" style="22" customWidth="1"/>
    <col min="3843" max="3843" width="7.28515625" style="22" customWidth="1"/>
    <col min="3844" max="3844" width="45.5703125" style="22" customWidth="1"/>
    <col min="3845" max="3846" width="10.140625" style="22" customWidth="1"/>
    <col min="3847" max="4097" width="8" style="22"/>
    <col min="4098" max="4098" width="6" style="22" customWidth="1"/>
    <col min="4099" max="4099" width="7.28515625" style="22" customWidth="1"/>
    <col min="4100" max="4100" width="45.5703125" style="22" customWidth="1"/>
    <col min="4101" max="4102" width="10.140625" style="22" customWidth="1"/>
    <col min="4103" max="4353" width="8" style="22"/>
    <col min="4354" max="4354" width="6" style="22" customWidth="1"/>
    <col min="4355" max="4355" width="7.28515625" style="22" customWidth="1"/>
    <col min="4356" max="4356" width="45.5703125" style="22" customWidth="1"/>
    <col min="4357" max="4358" width="10.140625" style="22" customWidth="1"/>
    <col min="4359" max="4609" width="8" style="22"/>
    <col min="4610" max="4610" width="6" style="22" customWidth="1"/>
    <col min="4611" max="4611" width="7.28515625" style="22" customWidth="1"/>
    <col min="4612" max="4612" width="45.5703125" style="22" customWidth="1"/>
    <col min="4613" max="4614" width="10.140625" style="22" customWidth="1"/>
    <col min="4615" max="4865" width="8" style="22"/>
    <col min="4866" max="4866" width="6" style="22" customWidth="1"/>
    <col min="4867" max="4867" width="7.28515625" style="22" customWidth="1"/>
    <col min="4868" max="4868" width="45.5703125" style="22" customWidth="1"/>
    <col min="4869" max="4870" width="10.140625" style="22" customWidth="1"/>
    <col min="4871" max="5121" width="8" style="22"/>
    <col min="5122" max="5122" width="6" style="22" customWidth="1"/>
    <col min="5123" max="5123" width="7.28515625" style="22" customWidth="1"/>
    <col min="5124" max="5124" width="45.5703125" style="22" customWidth="1"/>
    <col min="5125" max="5126" width="10.140625" style="22" customWidth="1"/>
    <col min="5127" max="5377" width="8" style="22"/>
    <col min="5378" max="5378" width="6" style="22" customWidth="1"/>
    <col min="5379" max="5379" width="7.28515625" style="22" customWidth="1"/>
    <col min="5380" max="5380" width="45.5703125" style="22" customWidth="1"/>
    <col min="5381" max="5382" width="10.140625" style="22" customWidth="1"/>
    <col min="5383" max="5633" width="8" style="22"/>
    <col min="5634" max="5634" width="6" style="22" customWidth="1"/>
    <col min="5635" max="5635" width="7.28515625" style="22" customWidth="1"/>
    <col min="5636" max="5636" width="45.5703125" style="22" customWidth="1"/>
    <col min="5637" max="5638" width="10.140625" style="22" customWidth="1"/>
    <col min="5639" max="5889" width="8" style="22"/>
    <col min="5890" max="5890" width="6" style="22" customWidth="1"/>
    <col min="5891" max="5891" width="7.28515625" style="22" customWidth="1"/>
    <col min="5892" max="5892" width="45.5703125" style="22" customWidth="1"/>
    <col min="5893" max="5894" width="10.140625" style="22" customWidth="1"/>
    <col min="5895" max="6145" width="8" style="22"/>
    <col min="6146" max="6146" width="6" style="22" customWidth="1"/>
    <col min="6147" max="6147" width="7.28515625" style="22" customWidth="1"/>
    <col min="6148" max="6148" width="45.5703125" style="22" customWidth="1"/>
    <col min="6149" max="6150" width="10.140625" style="22" customWidth="1"/>
    <col min="6151" max="6401" width="8" style="22"/>
    <col min="6402" max="6402" width="6" style="22" customWidth="1"/>
    <col min="6403" max="6403" width="7.28515625" style="22" customWidth="1"/>
    <col min="6404" max="6404" width="45.5703125" style="22" customWidth="1"/>
    <col min="6405" max="6406" width="10.140625" style="22" customWidth="1"/>
    <col min="6407" max="6657" width="8" style="22"/>
    <col min="6658" max="6658" width="6" style="22" customWidth="1"/>
    <col min="6659" max="6659" width="7.28515625" style="22" customWidth="1"/>
    <col min="6660" max="6660" width="45.5703125" style="22" customWidth="1"/>
    <col min="6661" max="6662" width="10.140625" style="22" customWidth="1"/>
    <col min="6663" max="6913" width="8" style="22"/>
    <col min="6914" max="6914" width="6" style="22" customWidth="1"/>
    <col min="6915" max="6915" width="7.28515625" style="22" customWidth="1"/>
    <col min="6916" max="6916" width="45.5703125" style="22" customWidth="1"/>
    <col min="6917" max="6918" width="10.140625" style="22" customWidth="1"/>
    <col min="6919" max="7169" width="8" style="22"/>
    <col min="7170" max="7170" width="6" style="22" customWidth="1"/>
    <col min="7171" max="7171" width="7.28515625" style="22" customWidth="1"/>
    <col min="7172" max="7172" width="45.5703125" style="22" customWidth="1"/>
    <col min="7173" max="7174" width="10.140625" style="22" customWidth="1"/>
    <col min="7175" max="7425" width="8" style="22"/>
    <col min="7426" max="7426" width="6" style="22" customWidth="1"/>
    <col min="7427" max="7427" width="7.28515625" style="22" customWidth="1"/>
    <col min="7428" max="7428" width="45.5703125" style="22" customWidth="1"/>
    <col min="7429" max="7430" width="10.140625" style="22" customWidth="1"/>
    <col min="7431" max="7681" width="8" style="22"/>
    <col min="7682" max="7682" width="6" style="22" customWidth="1"/>
    <col min="7683" max="7683" width="7.28515625" style="22" customWidth="1"/>
    <col min="7684" max="7684" width="45.5703125" style="22" customWidth="1"/>
    <col min="7685" max="7686" width="10.140625" style="22" customWidth="1"/>
    <col min="7687" max="7937" width="8" style="22"/>
    <col min="7938" max="7938" width="6" style="22" customWidth="1"/>
    <col min="7939" max="7939" width="7.28515625" style="22" customWidth="1"/>
    <col min="7940" max="7940" width="45.5703125" style="22" customWidth="1"/>
    <col min="7941" max="7942" width="10.140625" style="22" customWidth="1"/>
    <col min="7943" max="8193" width="8" style="22"/>
    <col min="8194" max="8194" width="6" style="22" customWidth="1"/>
    <col min="8195" max="8195" width="7.28515625" style="22" customWidth="1"/>
    <col min="8196" max="8196" width="45.5703125" style="22" customWidth="1"/>
    <col min="8197" max="8198" width="10.140625" style="22" customWidth="1"/>
    <col min="8199" max="8449" width="8" style="22"/>
    <col min="8450" max="8450" width="6" style="22" customWidth="1"/>
    <col min="8451" max="8451" width="7.28515625" style="22" customWidth="1"/>
    <col min="8452" max="8452" width="45.5703125" style="22" customWidth="1"/>
    <col min="8453" max="8454" width="10.140625" style="22" customWidth="1"/>
    <col min="8455" max="8705" width="8" style="22"/>
    <col min="8706" max="8706" width="6" style="22" customWidth="1"/>
    <col min="8707" max="8707" width="7.28515625" style="22" customWidth="1"/>
    <col min="8708" max="8708" width="45.5703125" style="22" customWidth="1"/>
    <col min="8709" max="8710" width="10.140625" style="22" customWidth="1"/>
    <col min="8711" max="8961" width="8" style="22"/>
    <col min="8962" max="8962" width="6" style="22" customWidth="1"/>
    <col min="8963" max="8963" width="7.28515625" style="22" customWidth="1"/>
    <col min="8964" max="8964" width="45.5703125" style="22" customWidth="1"/>
    <col min="8965" max="8966" width="10.140625" style="22" customWidth="1"/>
    <col min="8967" max="9217" width="8" style="22"/>
    <col min="9218" max="9218" width="6" style="22" customWidth="1"/>
    <col min="9219" max="9219" width="7.28515625" style="22" customWidth="1"/>
    <col min="9220" max="9220" width="45.5703125" style="22" customWidth="1"/>
    <col min="9221" max="9222" width="10.140625" style="22" customWidth="1"/>
    <col min="9223" max="9473" width="8" style="22"/>
    <col min="9474" max="9474" width="6" style="22" customWidth="1"/>
    <col min="9475" max="9475" width="7.28515625" style="22" customWidth="1"/>
    <col min="9476" max="9476" width="45.5703125" style="22" customWidth="1"/>
    <col min="9477" max="9478" width="10.140625" style="22" customWidth="1"/>
    <col min="9479" max="9729" width="8" style="22"/>
    <col min="9730" max="9730" width="6" style="22" customWidth="1"/>
    <col min="9731" max="9731" width="7.28515625" style="22" customWidth="1"/>
    <col min="9732" max="9732" width="45.5703125" style="22" customWidth="1"/>
    <col min="9733" max="9734" width="10.140625" style="22" customWidth="1"/>
    <col min="9735" max="9985" width="8" style="22"/>
    <col min="9986" max="9986" width="6" style="22" customWidth="1"/>
    <col min="9987" max="9987" width="7.28515625" style="22" customWidth="1"/>
    <col min="9988" max="9988" width="45.5703125" style="22" customWidth="1"/>
    <col min="9989" max="9990" width="10.140625" style="22" customWidth="1"/>
    <col min="9991" max="10241" width="8" style="22"/>
    <col min="10242" max="10242" width="6" style="22" customWidth="1"/>
    <col min="10243" max="10243" width="7.28515625" style="22" customWidth="1"/>
    <col min="10244" max="10244" width="45.5703125" style="22" customWidth="1"/>
    <col min="10245" max="10246" width="10.140625" style="22" customWidth="1"/>
    <col min="10247" max="10497" width="8" style="22"/>
    <col min="10498" max="10498" width="6" style="22" customWidth="1"/>
    <col min="10499" max="10499" width="7.28515625" style="22" customWidth="1"/>
    <col min="10500" max="10500" width="45.5703125" style="22" customWidth="1"/>
    <col min="10501" max="10502" width="10.140625" style="22" customWidth="1"/>
    <col min="10503" max="10753" width="8" style="22"/>
    <col min="10754" max="10754" width="6" style="22" customWidth="1"/>
    <col min="10755" max="10755" width="7.28515625" style="22" customWidth="1"/>
    <col min="10756" max="10756" width="45.5703125" style="22" customWidth="1"/>
    <col min="10757" max="10758" width="10.140625" style="22" customWidth="1"/>
    <col min="10759" max="11009" width="8" style="22"/>
    <col min="11010" max="11010" width="6" style="22" customWidth="1"/>
    <col min="11011" max="11011" width="7.28515625" style="22" customWidth="1"/>
    <col min="11012" max="11012" width="45.5703125" style="22" customWidth="1"/>
    <col min="11013" max="11014" width="10.140625" style="22" customWidth="1"/>
    <col min="11015" max="11265" width="8" style="22"/>
    <col min="11266" max="11266" width="6" style="22" customWidth="1"/>
    <col min="11267" max="11267" width="7.28515625" style="22" customWidth="1"/>
    <col min="11268" max="11268" width="45.5703125" style="22" customWidth="1"/>
    <col min="11269" max="11270" width="10.140625" style="22" customWidth="1"/>
    <col min="11271" max="11521" width="8" style="22"/>
    <col min="11522" max="11522" width="6" style="22" customWidth="1"/>
    <col min="11523" max="11523" width="7.28515625" style="22" customWidth="1"/>
    <col min="11524" max="11524" width="45.5703125" style="22" customWidth="1"/>
    <col min="11525" max="11526" width="10.140625" style="22" customWidth="1"/>
    <col min="11527" max="11777" width="8" style="22"/>
    <col min="11778" max="11778" width="6" style="22" customWidth="1"/>
    <col min="11779" max="11779" width="7.28515625" style="22" customWidth="1"/>
    <col min="11780" max="11780" width="45.5703125" style="22" customWidth="1"/>
    <col min="11781" max="11782" width="10.140625" style="22" customWidth="1"/>
    <col min="11783" max="12033" width="8" style="22"/>
    <col min="12034" max="12034" width="6" style="22" customWidth="1"/>
    <col min="12035" max="12035" width="7.28515625" style="22" customWidth="1"/>
    <col min="12036" max="12036" width="45.5703125" style="22" customWidth="1"/>
    <col min="12037" max="12038" width="10.140625" style="22" customWidth="1"/>
    <col min="12039" max="12289" width="8" style="22"/>
    <col min="12290" max="12290" width="6" style="22" customWidth="1"/>
    <col min="12291" max="12291" width="7.28515625" style="22" customWidth="1"/>
    <col min="12292" max="12292" width="45.5703125" style="22" customWidth="1"/>
    <col min="12293" max="12294" width="10.140625" style="22" customWidth="1"/>
    <col min="12295" max="12545" width="8" style="22"/>
    <col min="12546" max="12546" width="6" style="22" customWidth="1"/>
    <col min="12547" max="12547" width="7.28515625" style="22" customWidth="1"/>
    <col min="12548" max="12548" width="45.5703125" style="22" customWidth="1"/>
    <col min="12549" max="12550" width="10.140625" style="22" customWidth="1"/>
    <col min="12551" max="12801" width="8" style="22"/>
    <col min="12802" max="12802" width="6" style="22" customWidth="1"/>
    <col min="12803" max="12803" width="7.28515625" style="22" customWidth="1"/>
    <col min="12804" max="12804" width="45.5703125" style="22" customWidth="1"/>
    <col min="12805" max="12806" width="10.140625" style="22" customWidth="1"/>
    <col min="12807" max="13057" width="8" style="22"/>
    <col min="13058" max="13058" width="6" style="22" customWidth="1"/>
    <col min="13059" max="13059" width="7.28515625" style="22" customWidth="1"/>
    <col min="13060" max="13060" width="45.5703125" style="22" customWidth="1"/>
    <col min="13061" max="13062" width="10.140625" style="22" customWidth="1"/>
    <col min="13063" max="13313" width="8" style="22"/>
    <col min="13314" max="13314" width="6" style="22" customWidth="1"/>
    <col min="13315" max="13315" width="7.28515625" style="22" customWidth="1"/>
    <col min="13316" max="13316" width="45.5703125" style="22" customWidth="1"/>
    <col min="13317" max="13318" width="10.140625" style="22" customWidth="1"/>
    <col min="13319" max="13569" width="8" style="22"/>
    <col min="13570" max="13570" width="6" style="22" customWidth="1"/>
    <col min="13571" max="13571" width="7.28515625" style="22" customWidth="1"/>
    <col min="13572" max="13572" width="45.5703125" style="22" customWidth="1"/>
    <col min="13573" max="13574" width="10.140625" style="22" customWidth="1"/>
    <col min="13575" max="13825" width="8" style="22"/>
    <col min="13826" max="13826" width="6" style="22" customWidth="1"/>
    <col min="13827" max="13827" width="7.28515625" style="22" customWidth="1"/>
    <col min="13828" max="13828" width="45.5703125" style="22" customWidth="1"/>
    <col min="13829" max="13830" width="10.140625" style="22" customWidth="1"/>
    <col min="13831" max="14081" width="8" style="22"/>
    <col min="14082" max="14082" width="6" style="22" customWidth="1"/>
    <col min="14083" max="14083" width="7.28515625" style="22" customWidth="1"/>
    <col min="14084" max="14084" width="45.5703125" style="22" customWidth="1"/>
    <col min="14085" max="14086" width="10.140625" style="22" customWidth="1"/>
    <col min="14087" max="14337" width="8" style="22"/>
    <col min="14338" max="14338" width="6" style="22" customWidth="1"/>
    <col min="14339" max="14339" width="7.28515625" style="22" customWidth="1"/>
    <col min="14340" max="14340" width="45.5703125" style="22" customWidth="1"/>
    <col min="14341" max="14342" width="10.140625" style="22" customWidth="1"/>
    <col min="14343" max="14593" width="8" style="22"/>
    <col min="14594" max="14594" width="6" style="22" customWidth="1"/>
    <col min="14595" max="14595" width="7.28515625" style="22" customWidth="1"/>
    <col min="14596" max="14596" width="45.5703125" style="22" customWidth="1"/>
    <col min="14597" max="14598" width="10.140625" style="22" customWidth="1"/>
    <col min="14599" max="14849" width="8" style="22"/>
    <col min="14850" max="14850" width="6" style="22" customWidth="1"/>
    <col min="14851" max="14851" width="7.28515625" style="22" customWidth="1"/>
    <col min="14852" max="14852" width="45.5703125" style="22" customWidth="1"/>
    <col min="14853" max="14854" width="10.140625" style="22" customWidth="1"/>
    <col min="14855" max="15105" width="8" style="22"/>
    <col min="15106" max="15106" width="6" style="22" customWidth="1"/>
    <col min="15107" max="15107" width="7.28515625" style="22" customWidth="1"/>
    <col min="15108" max="15108" width="45.5703125" style="22" customWidth="1"/>
    <col min="15109" max="15110" width="10.140625" style="22" customWidth="1"/>
    <col min="15111" max="15361" width="8" style="22"/>
    <col min="15362" max="15362" width="6" style="22" customWidth="1"/>
    <col min="15363" max="15363" width="7.28515625" style="22" customWidth="1"/>
    <col min="15364" max="15364" width="45.5703125" style="22" customWidth="1"/>
    <col min="15365" max="15366" width="10.140625" style="22" customWidth="1"/>
    <col min="15367" max="15617" width="8" style="22"/>
    <col min="15618" max="15618" width="6" style="22" customWidth="1"/>
    <col min="15619" max="15619" width="7.28515625" style="22" customWidth="1"/>
    <col min="15620" max="15620" width="45.5703125" style="22" customWidth="1"/>
    <col min="15621" max="15622" width="10.140625" style="22" customWidth="1"/>
    <col min="15623" max="15873" width="8" style="22"/>
    <col min="15874" max="15874" width="6" style="22" customWidth="1"/>
    <col min="15875" max="15875" width="7.28515625" style="22" customWidth="1"/>
    <col min="15876" max="15876" width="45.5703125" style="22" customWidth="1"/>
    <col min="15877" max="15878" width="10.140625" style="22" customWidth="1"/>
    <col min="15879" max="16129" width="8" style="22"/>
    <col min="16130" max="16130" width="6" style="22" customWidth="1"/>
    <col min="16131" max="16131" width="7.28515625" style="22" customWidth="1"/>
    <col min="16132" max="16132" width="45.5703125" style="22" customWidth="1"/>
    <col min="16133" max="16134" width="10.140625" style="22" customWidth="1"/>
    <col min="16135" max="16384" width="8" style="22"/>
  </cols>
  <sheetData>
    <row r="1" spans="1:12" ht="15.95" customHeight="1" thickBot="1">
      <c r="A1" s="782" t="s">
        <v>188</v>
      </c>
      <c r="B1" s="783"/>
      <c r="C1" s="783"/>
      <c r="D1" s="783"/>
      <c r="E1" s="783"/>
      <c r="F1" s="783"/>
      <c r="G1" s="768"/>
      <c r="H1" s="768"/>
      <c r="I1" s="768"/>
      <c r="J1" s="768"/>
      <c r="K1" s="768"/>
      <c r="L1" s="768"/>
    </row>
    <row r="2" spans="1:12" ht="40.5" customHeight="1">
      <c r="A2" s="784" t="s">
        <v>189</v>
      </c>
      <c r="B2" s="460"/>
      <c r="C2" s="460" t="s">
        <v>546</v>
      </c>
      <c r="D2" s="460" t="s">
        <v>190</v>
      </c>
      <c r="E2" s="456" t="s">
        <v>797</v>
      </c>
      <c r="F2" s="456" t="s">
        <v>1231</v>
      </c>
      <c r="G2" s="456" t="s">
        <v>235</v>
      </c>
      <c r="H2" s="456" t="s">
        <v>1262</v>
      </c>
      <c r="I2" s="456" t="s">
        <v>235</v>
      </c>
      <c r="J2" s="456" t="s">
        <v>1262</v>
      </c>
      <c r="K2" s="456" t="s">
        <v>235</v>
      </c>
      <c r="L2" s="457" t="s">
        <v>236</v>
      </c>
    </row>
    <row r="3" spans="1:12" ht="12" customHeight="1">
      <c r="A3" s="785"/>
      <c r="B3" s="786" t="s">
        <v>10</v>
      </c>
      <c r="C3" s="786"/>
      <c r="D3" s="787"/>
      <c r="E3" s="458" t="s">
        <v>11</v>
      </c>
      <c r="F3" s="458" t="s">
        <v>11</v>
      </c>
      <c r="G3" s="458" t="s">
        <v>12</v>
      </c>
      <c r="H3" s="458" t="s">
        <v>12</v>
      </c>
      <c r="I3" s="458" t="s">
        <v>237</v>
      </c>
      <c r="J3" s="458" t="s">
        <v>12</v>
      </c>
      <c r="K3" s="458" t="s">
        <v>237</v>
      </c>
      <c r="L3" s="459" t="s">
        <v>238</v>
      </c>
    </row>
    <row r="4" spans="1:12" s="23" customFormat="1" ht="12" customHeight="1">
      <c r="A4" s="461" t="s">
        <v>2</v>
      </c>
      <c r="B4" s="462" t="s">
        <v>2</v>
      </c>
      <c r="C4" s="463" t="s">
        <v>545</v>
      </c>
      <c r="D4" s="462" t="s">
        <v>580</v>
      </c>
      <c r="E4" s="464">
        <f t="shared" ref="E4:L4" si="0">E5+E6</f>
        <v>104817</v>
      </c>
      <c r="F4" s="464">
        <f t="shared" si="0"/>
        <v>111092</v>
      </c>
      <c r="G4" s="464">
        <f t="shared" si="0"/>
        <v>1163</v>
      </c>
      <c r="H4" s="464">
        <f t="shared" si="0"/>
        <v>112255</v>
      </c>
      <c r="I4" s="464">
        <f t="shared" si="0"/>
        <v>1263</v>
      </c>
      <c r="J4" s="464">
        <f t="shared" si="0"/>
        <v>113518</v>
      </c>
      <c r="K4" s="464">
        <f t="shared" si="0"/>
        <v>2802</v>
      </c>
      <c r="L4" s="465">
        <f t="shared" si="0"/>
        <v>116320</v>
      </c>
    </row>
    <row r="5" spans="1:12" s="23" customFormat="1" ht="12" customHeight="1">
      <c r="A5" s="461" t="s">
        <v>4</v>
      </c>
      <c r="B5" s="466" t="s">
        <v>221</v>
      </c>
      <c r="C5" s="467" t="s">
        <v>558</v>
      </c>
      <c r="D5" s="468" t="s">
        <v>571</v>
      </c>
      <c r="E5" s="469">
        <v>87708</v>
      </c>
      <c r="F5" s="469">
        <v>99511</v>
      </c>
      <c r="G5" s="469">
        <v>951</v>
      </c>
      <c r="H5" s="469">
        <f t="shared" ref="H5:H27" si="1">SUM(F5,G5)</f>
        <v>100462</v>
      </c>
      <c r="I5" s="470"/>
      <c r="J5" s="470">
        <f t="shared" ref="J5:J27" si="2">SUM(H5,I5)</f>
        <v>100462</v>
      </c>
      <c r="K5" s="469">
        <v>1877</v>
      </c>
      <c r="L5" s="759">
        <f t="shared" ref="L5:L27" si="3">SUM(J5,K5)</f>
        <v>102339</v>
      </c>
    </row>
    <row r="6" spans="1:12" s="23" customFormat="1" ht="12" customHeight="1">
      <c r="A6" s="461" t="s">
        <v>50</v>
      </c>
      <c r="B6" s="466" t="s">
        <v>223</v>
      </c>
      <c r="C6" s="467" t="s">
        <v>570</v>
      </c>
      <c r="D6" s="468" t="s">
        <v>572</v>
      </c>
      <c r="E6" s="470">
        <v>17109</v>
      </c>
      <c r="F6" s="470">
        <v>11581</v>
      </c>
      <c r="G6" s="469">
        <v>212</v>
      </c>
      <c r="H6" s="469">
        <f t="shared" si="1"/>
        <v>11793</v>
      </c>
      <c r="I6" s="470">
        <v>1263</v>
      </c>
      <c r="J6" s="470">
        <f t="shared" si="2"/>
        <v>13056</v>
      </c>
      <c r="K6" s="469">
        <v>925</v>
      </c>
      <c r="L6" s="759">
        <f t="shared" si="3"/>
        <v>13981</v>
      </c>
    </row>
    <row r="7" spans="1:12" s="23" customFormat="1" ht="21.75" customHeight="1">
      <c r="A7" s="461" t="s">
        <v>13</v>
      </c>
      <c r="B7" s="462" t="s">
        <v>4</v>
      </c>
      <c r="C7" s="463" t="s">
        <v>547</v>
      </c>
      <c r="D7" s="462" t="s">
        <v>581</v>
      </c>
      <c r="E7" s="464">
        <f t="shared" ref="E7:L7" si="4">SUM(E8:E9)</f>
        <v>0</v>
      </c>
      <c r="F7" s="464">
        <f t="shared" si="4"/>
        <v>135455</v>
      </c>
      <c r="G7" s="464">
        <f t="shared" si="4"/>
        <v>13153</v>
      </c>
      <c r="H7" s="464">
        <f t="shared" si="4"/>
        <v>148608</v>
      </c>
      <c r="I7" s="464">
        <f t="shared" si="4"/>
        <v>4564</v>
      </c>
      <c r="J7" s="464">
        <f t="shared" si="4"/>
        <v>153172</v>
      </c>
      <c r="K7" s="464">
        <f t="shared" si="4"/>
        <v>0</v>
      </c>
      <c r="L7" s="465">
        <f t="shared" si="4"/>
        <v>153172</v>
      </c>
    </row>
    <row r="8" spans="1:12" s="23" customFormat="1" ht="12" customHeight="1">
      <c r="A8" s="461" t="s">
        <v>51</v>
      </c>
      <c r="B8" s="466" t="s">
        <v>228</v>
      </c>
      <c r="C8" s="471" t="s">
        <v>578</v>
      </c>
      <c r="D8" s="472" t="s">
        <v>576</v>
      </c>
      <c r="E8" s="469"/>
      <c r="F8" s="469"/>
      <c r="G8" s="469"/>
      <c r="H8" s="469">
        <f t="shared" si="1"/>
        <v>0</v>
      </c>
      <c r="I8" s="470"/>
      <c r="J8" s="470">
        <f t="shared" si="2"/>
        <v>0</v>
      </c>
      <c r="K8" s="469"/>
      <c r="L8" s="759">
        <f t="shared" si="3"/>
        <v>0</v>
      </c>
    </row>
    <row r="9" spans="1:12" s="23" customFormat="1" ht="12" customHeight="1">
      <c r="A9" s="461" t="s">
        <v>14</v>
      </c>
      <c r="B9" s="466" t="s">
        <v>229</v>
      </c>
      <c r="C9" s="471" t="s">
        <v>579</v>
      </c>
      <c r="D9" s="472" t="s">
        <v>577</v>
      </c>
      <c r="E9" s="469"/>
      <c r="F9" s="469">
        <v>135455</v>
      </c>
      <c r="G9" s="469">
        <v>13153</v>
      </c>
      <c r="H9" s="469">
        <f t="shared" si="1"/>
        <v>148608</v>
      </c>
      <c r="I9" s="470">
        <v>4564</v>
      </c>
      <c r="J9" s="470">
        <f t="shared" si="2"/>
        <v>153172</v>
      </c>
      <c r="K9" s="469"/>
      <c r="L9" s="759">
        <f t="shared" si="3"/>
        <v>153172</v>
      </c>
    </row>
    <row r="10" spans="1:12" s="23" customFormat="1" ht="12" customHeight="1">
      <c r="A10" s="461" t="s">
        <v>52</v>
      </c>
      <c r="B10" s="462" t="s">
        <v>50</v>
      </c>
      <c r="C10" s="463" t="s">
        <v>548</v>
      </c>
      <c r="D10" s="462" t="s">
        <v>586</v>
      </c>
      <c r="E10" s="473">
        <f t="shared" ref="E10:L10" si="5">SUM(E11:E16)</f>
        <v>34300</v>
      </c>
      <c r="F10" s="473">
        <f t="shared" si="5"/>
        <v>37950</v>
      </c>
      <c r="G10" s="473">
        <f t="shared" si="5"/>
        <v>0</v>
      </c>
      <c r="H10" s="473">
        <f t="shared" si="5"/>
        <v>37950</v>
      </c>
      <c r="I10" s="473">
        <f t="shared" si="5"/>
        <v>0</v>
      </c>
      <c r="J10" s="473">
        <f t="shared" si="5"/>
        <v>37950</v>
      </c>
      <c r="K10" s="473">
        <f t="shared" si="5"/>
        <v>3000</v>
      </c>
      <c r="L10" s="474">
        <f t="shared" si="5"/>
        <v>40950</v>
      </c>
    </row>
    <row r="11" spans="1:12" s="23" customFormat="1" ht="12" customHeight="1">
      <c r="A11" s="461" t="s">
        <v>15</v>
      </c>
      <c r="B11" s="466" t="s">
        <v>191</v>
      </c>
      <c r="C11" s="471" t="s">
        <v>582</v>
      </c>
      <c r="D11" s="472" t="s">
        <v>583</v>
      </c>
      <c r="E11" s="469"/>
      <c r="F11" s="469"/>
      <c r="G11" s="469"/>
      <c r="H11" s="469">
        <f t="shared" si="1"/>
        <v>0</v>
      </c>
      <c r="I11" s="470"/>
      <c r="J11" s="470">
        <f t="shared" si="2"/>
        <v>0</v>
      </c>
      <c r="K11" s="469"/>
      <c r="L11" s="759">
        <f t="shared" si="3"/>
        <v>0</v>
      </c>
    </row>
    <row r="12" spans="1:12" s="23" customFormat="1" ht="12" customHeight="1">
      <c r="A12" s="461" t="s">
        <v>53</v>
      </c>
      <c r="B12" s="466" t="s">
        <v>192</v>
      </c>
      <c r="C12" s="471" t="s">
        <v>600</v>
      </c>
      <c r="D12" s="472" t="s">
        <v>606</v>
      </c>
      <c r="E12" s="469"/>
      <c r="F12" s="469"/>
      <c r="G12" s="469"/>
      <c r="H12" s="469">
        <f t="shared" si="1"/>
        <v>0</v>
      </c>
      <c r="I12" s="470"/>
      <c r="J12" s="470">
        <f t="shared" si="2"/>
        <v>0</v>
      </c>
      <c r="K12" s="469"/>
      <c r="L12" s="759">
        <f t="shared" si="3"/>
        <v>0</v>
      </c>
    </row>
    <row r="13" spans="1:12" s="23" customFormat="1" ht="12" customHeight="1">
      <c r="A13" s="461" t="s">
        <v>16</v>
      </c>
      <c r="B13" s="466" t="s">
        <v>194</v>
      </c>
      <c r="C13" s="471" t="s">
        <v>601</v>
      </c>
      <c r="D13" s="472" t="s">
        <v>607</v>
      </c>
      <c r="E13" s="469"/>
      <c r="F13" s="469"/>
      <c r="G13" s="469"/>
      <c r="H13" s="469">
        <f t="shared" si="1"/>
        <v>0</v>
      </c>
      <c r="I13" s="470"/>
      <c r="J13" s="470">
        <f t="shared" si="2"/>
        <v>0</v>
      </c>
      <c r="K13" s="469"/>
      <c r="L13" s="759">
        <f t="shared" si="3"/>
        <v>0</v>
      </c>
    </row>
    <row r="14" spans="1:12" s="23" customFormat="1" ht="12" customHeight="1">
      <c r="A14" s="461" t="s">
        <v>17</v>
      </c>
      <c r="B14" s="466" t="s">
        <v>195</v>
      </c>
      <c r="C14" s="471" t="s">
        <v>602</v>
      </c>
      <c r="D14" s="472" t="s">
        <v>608</v>
      </c>
      <c r="E14" s="469">
        <v>500</v>
      </c>
      <c r="F14" s="469">
        <v>1700</v>
      </c>
      <c r="G14" s="469"/>
      <c r="H14" s="469">
        <f t="shared" si="1"/>
        <v>1700</v>
      </c>
      <c r="I14" s="470"/>
      <c r="J14" s="470">
        <f t="shared" si="2"/>
        <v>1700</v>
      </c>
      <c r="K14" s="469"/>
      <c r="L14" s="759">
        <f t="shared" si="3"/>
        <v>1700</v>
      </c>
    </row>
    <row r="15" spans="1:12" s="23" customFormat="1" ht="12" customHeight="1">
      <c r="A15" s="461" t="s">
        <v>19</v>
      </c>
      <c r="B15" s="466" t="s">
        <v>604</v>
      </c>
      <c r="C15" s="471" t="s">
        <v>603</v>
      </c>
      <c r="D15" s="472" t="s">
        <v>584</v>
      </c>
      <c r="E15" s="469">
        <v>33650</v>
      </c>
      <c r="F15" s="469">
        <v>35550</v>
      </c>
      <c r="G15" s="469"/>
      <c r="H15" s="469">
        <f t="shared" si="1"/>
        <v>35550</v>
      </c>
      <c r="I15" s="470"/>
      <c r="J15" s="470">
        <f t="shared" si="2"/>
        <v>35550</v>
      </c>
      <c r="K15" s="469">
        <v>3000</v>
      </c>
      <c r="L15" s="759">
        <f t="shared" si="3"/>
        <v>38550</v>
      </c>
    </row>
    <row r="16" spans="1:12" s="23" customFormat="1" ht="12" customHeight="1">
      <c r="A16" s="461" t="s">
        <v>20</v>
      </c>
      <c r="B16" s="466" t="s">
        <v>605</v>
      </c>
      <c r="C16" s="471" t="s">
        <v>585</v>
      </c>
      <c r="D16" s="472" t="s">
        <v>247</v>
      </c>
      <c r="E16" s="469">
        <v>150</v>
      </c>
      <c r="F16" s="469">
        <v>700</v>
      </c>
      <c r="G16" s="469"/>
      <c r="H16" s="469">
        <f t="shared" si="1"/>
        <v>700</v>
      </c>
      <c r="I16" s="470"/>
      <c r="J16" s="470">
        <f t="shared" si="2"/>
        <v>700</v>
      </c>
      <c r="K16" s="469"/>
      <c r="L16" s="759">
        <f t="shared" si="3"/>
        <v>700</v>
      </c>
    </row>
    <row r="17" spans="1:12" s="23" customFormat="1" ht="12" customHeight="1">
      <c r="A17" s="461" t="s">
        <v>21</v>
      </c>
      <c r="B17" s="462" t="s">
        <v>13</v>
      </c>
      <c r="C17" s="463" t="s">
        <v>549</v>
      </c>
      <c r="D17" s="462" t="s">
        <v>587</v>
      </c>
      <c r="E17" s="473">
        <v>23370</v>
      </c>
      <c r="F17" s="473">
        <v>16917</v>
      </c>
      <c r="G17" s="473">
        <v>5433</v>
      </c>
      <c r="H17" s="473">
        <f t="shared" si="1"/>
        <v>22350</v>
      </c>
      <c r="I17" s="473"/>
      <c r="J17" s="473">
        <f t="shared" si="2"/>
        <v>22350</v>
      </c>
      <c r="K17" s="761">
        <v>576</v>
      </c>
      <c r="L17" s="762">
        <f t="shared" si="3"/>
        <v>22926</v>
      </c>
    </row>
    <row r="18" spans="1:12" s="23" customFormat="1" ht="12" customHeight="1">
      <c r="A18" s="461" t="s">
        <v>22</v>
      </c>
      <c r="B18" s="462" t="s">
        <v>51</v>
      </c>
      <c r="C18" s="625" t="s">
        <v>550</v>
      </c>
      <c r="D18" s="626" t="s">
        <v>588</v>
      </c>
      <c r="E18" s="464"/>
      <c r="F18" s="464"/>
      <c r="G18" s="627"/>
      <c r="H18" s="628">
        <f t="shared" si="1"/>
        <v>0</v>
      </c>
      <c r="I18" s="473">
        <v>3500</v>
      </c>
      <c r="J18" s="473">
        <f t="shared" si="2"/>
        <v>3500</v>
      </c>
      <c r="K18" s="761"/>
      <c r="L18" s="762">
        <f t="shared" si="3"/>
        <v>3500</v>
      </c>
    </row>
    <row r="19" spans="1:12" s="23" customFormat="1" ht="12" customHeight="1">
      <c r="A19" s="461" t="s">
        <v>23</v>
      </c>
      <c r="B19" s="475" t="s">
        <v>14</v>
      </c>
      <c r="C19" s="476" t="s">
        <v>551</v>
      </c>
      <c r="D19" s="462" t="s">
        <v>595</v>
      </c>
      <c r="E19" s="477">
        <f t="shared" ref="E19:L19" si="6">SUM(E20:E21)</f>
        <v>200</v>
      </c>
      <c r="F19" s="477">
        <f t="shared" si="6"/>
        <v>200</v>
      </c>
      <c r="G19" s="477">
        <f t="shared" si="6"/>
        <v>0</v>
      </c>
      <c r="H19" s="477">
        <f t="shared" si="6"/>
        <v>200</v>
      </c>
      <c r="I19" s="477">
        <f t="shared" si="6"/>
        <v>0</v>
      </c>
      <c r="J19" s="477">
        <f t="shared" si="6"/>
        <v>200</v>
      </c>
      <c r="K19" s="477">
        <f t="shared" si="6"/>
        <v>0</v>
      </c>
      <c r="L19" s="478">
        <f t="shared" si="6"/>
        <v>200</v>
      </c>
    </row>
    <row r="20" spans="1:12" s="23" customFormat="1" ht="12" customHeight="1">
      <c r="A20" s="461" t="s">
        <v>24</v>
      </c>
      <c r="B20" s="466" t="s">
        <v>196</v>
      </c>
      <c r="C20" s="471" t="s">
        <v>591</v>
      </c>
      <c r="D20" s="472" t="s">
        <v>589</v>
      </c>
      <c r="E20" s="469">
        <v>200</v>
      </c>
      <c r="F20" s="469">
        <v>200</v>
      </c>
      <c r="G20" s="469"/>
      <c r="H20" s="469">
        <f t="shared" si="1"/>
        <v>200</v>
      </c>
      <c r="I20" s="470"/>
      <c r="J20" s="470">
        <f t="shared" si="2"/>
        <v>200</v>
      </c>
      <c r="K20" s="469"/>
      <c r="L20" s="759">
        <f t="shared" si="3"/>
        <v>200</v>
      </c>
    </row>
    <row r="21" spans="1:12" s="23" customFormat="1" ht="12" customHeight="1">
      <c r="A21" s="461" t="s">
        <v>25</v>
      </c>
      <c r="B21" s="466" t="s">
        <v>197</v>
      </c>
      <c r="C21" s="471" t="s">
        <v>592</v>
      </c>
      <c r="D21" s="472" t="s">
        <v>590</v>
      </c>
      <c r="E21" s="479"/>
      <c r="F21" s="479"/>
      <c r="G21" s="469"/>
      <c r="H21" s="469">
        <f t="shared" si="1"/>
        <v>0</v>
      </c>
      <c r="I21" s="470"/>
      <c r="J21" s="470">
        <f t="shared" si="2"/>
        <v>0</v>
      </c>
      <c r="K21" s="469"/>
      <c r="L21" s="759">
        <f t="shared" si="3"/>
        <v>0</v>
      </c>
    </row>
    <row r="22" spans="1:12" s="23" customFormat="1" ht="12" customHeight="1">
      <c r="A22" s="461" t="s">
        <v>27</v>
      </c>
      <c r="B22" s="475" t="s">
        <v>52</v>
      </c>
      <c r="C22" s="476" t="s">
        <v>553</v>
      </c>
      <c r="D22" s="462" t="s">
        <v>719</v>
      </c>
      <c r="E22" s="477">
        <f>SUM(E23:E24)</f>
        <v>0</v>
      </c>
      <c r="F22" s="477">
        <f>SUM(F23:F24)</f>
        <v>0</v>
      </c>
      <c r="G22" s="469"/>
      <c r="H22" s="469">
        <f t="shared" si="1"/>
        <v>0</v>
      </c>
      <c r="I22" s="470"/>
      <c r="J22" s="470">
        <f t="shared" si="2"/>
        <v>0</v>
      </c>
      <c r="K22" s="469"/>
      <c r="L22" s="759">
        <f t="shared" si="3"/>
        <v>0</v>
      </c>
    </row>
    <row r="23" spans="1:12" s="23" customFormat="1" ht="12" customHeight="1">
      <c r="A23" s="461" t="s">
        <v>28</v>
      </c>
      <c r="B23" s="466" t="s">
        <v>198</v>
      </c>
      <c r="C23" s="471" t="s">
        <v>593</v>
      </c>
      <c r="D23" s="472" t="s">
        <v>721</v>
      </c>
      <c r="E23" s="469"/>
      <c r="F23" s="469"/>
      <c r="G23" s="469"/>
      <c r="H23" s="469">
        <f t="shared" si="1"/>
        <v>0</v>
      </c>
      <c r="I23" s="470"/>
      <c r="J23" s="470">
        <f t="shared" si="2"/>
        <v>0</v>
      </c>
      <c r="K23" s="469"/>
      <c r="L23" s="759">
        <f t="shared" si="3"/>
        <v>0</v>
      </c>
    </row>
    <row r="24" spans="1:12" s="23" customFormat="1" ht="12" customHeight="1">
      <c r="A24" s="461" t="s">
        <v>54</v>
      </c>
      <c r="B24" s="466" t="s">
        <v>199</v>
      </c>
      <c r="C24" s="471" t="s">
        <v>594</v>
      </c>
      <c r="D24" s="472" t="s">
        <v>722</v>
      </c>
      <c r="E24" s="479"/>
      <c r="F24" s="479"/>
      <c r="G24" s="469"/>
      <c r="H24" s="469">
        <f t="shared" si="1"/>
        <v>0</v>
      </c>
      <c r="I24" s="470"/>
      <c r="J24" s="470">
        <f t="shared" si="2"/>
        <v>0</v>
      </c>
      <c r="K24" s="469"/>
      <c r="L24" s="759">
        <f t="shared" si="3"/>
        <v>0</v>
      </c>
    </row>
    <row r="25" spans="1:12" s="23" customFormat="1" ht="12" customHeight="1">
      <c r="A25" s="461" t="s">
        <v>55</v>
      </c>
      <c r="B25" s="462" t="s">
        <v>15</v>
      </c>
      <c r="C25" s="463" t="s">
        <v>554</v>
      </c>
      <c r="D25" s="462" t="s">
        <v>596</v>
      </c>
      <c r="E25" s="473">
        <f t="shared" ref="E25:L25" si="7">SUM(E26:E27)</f>
        <v>61078</v>
      </c>
      <c r="F25" s="473">
        <f t="shared" si="7"/>
        <v>36271</v>
      </c>
      <c r="G25" s="473">
        <f t="shared" si="7"/>
        <v>2005</v>
      </c>
      <c r="H25" s="473">
        <f t="shared" si="7"/>
        <v>38276</v>
      </c>
      <c r="I25" s="473">
        <f t="shared" si="7"/>
        <v>0</v>
      </c>
      <c r="J25" s="473">
        <f t="shared" si="7"/>
        <v>38276</v>
      </c>
      <c r="K25" s="473">
        <f t="shared" si="7"/>
        <v>0</v>
      </c>
      <c r="L25" s="474">
        <f t="shared" si="7"/>
        <v>38276</v>
      </c>
    </row>
    <row r="26" spans="1:12" s="23" customFormat="1" ht="12" customHeight="1">
      <c r="A26" s="461" t="s">
        <v>29</v>
      </c>
      <c r="B26" s="466" t="s">
        <v>203</v>
      </c>
      <c r="C26" s="471" t="s">
        <v>555</v>
      </c>
      <c r="D26" s="472" t="s">
        <v>598</v>
      </c>
      <c r="E26" s="469">
        <v>61078</v>
      </c>
      <c r="F26" s="469">
        <v>36271</v>
      </c>
      <c r="G26" s="469">
        <v>2005</v>
      </c>
      <c r="H26" s="469">
        <f t="shared" si="1"/>
        <v>38276</v>
      </c>
      <c r="I26" s="470"/>
      <c r="J26" s="470">
        <f t="shared" si="2"/>
        <v>38276</v>
      </c>
      <c r="K26" s="469"/>
      <c r="L26" s="759">
        <f t="shared" si="3"/>
        <v>38276</v>
      </c>
    </row>
    <row r="27" spans="1:12" s="23" customFormat="1" ht="12" customHeight="1">
      <c r="A27" s="461" t="s">
        <v>30</v>
      </c>
      <c r="B27" s="466" t="s">
        <v>205</v>
      </c>
      <c r="C27" s="471" t="s">
        <v>557</v>
      </c>
      <c r="D27" s="472" t="s">
        <v>599</v>
      </c>
      <c r="E27" s="479"/>
      <c r="F27" s="479"/>
      <c r="G27" s="469"/>
      <c r="H27" s="469">
        <f t="shared" si="1"/>
        <v>0</v>
      </c>
      <c r="I27" s="470"/>
      <c r="J27" s="470">
        <f t="shared" si="2"/>
        <v>0</v>
      </c>
      <c r="K27" s="469"/>
      <c r="L27" s="759">
        <f t="shared" si="3"/>
        <v>0</v>
      </c>
    </row>
    <row r="28" spans="1:12" s="23" customFormat="1" ht="12" customHeight="1" thickBot="1">
      <c r="A28" s="480" t="s">
        <v>31</v>
      </c>
      <c r="B28" s="481" t="s">
        <v>53</v>
      </c>
      <c r="C28" s="482"/>
      <c r="D28" s="481" t="s">
        <v>597</v>
      </c>
      <c r="E28" s="483">
        <f t="shared" ref="E28:L28" si="8">SUM(E25,E22,E19,E18,E17,E10,E7,E4)</f>
        <v>223765</v>
      </c>
      <c r="F28" s="483">
        <f t="shared" si="8"/>
        <v>337885</v>
      </c>
      <c r="G28" s="483">
        <f t="shared" si="8"/>
        <v>21754</v>
      </c>
      <c r="H28" s="483">
        <f t="shared" si="8"/>
        <v>359639</v>
      </c>
      <c r="I28" s="483">
        <f t="shared" si="8"/>
        <v>9327</v>
      </c>
      <c r="J28" s="483">
        <f t="shared" si="8"/>
        <v>368966</v>
      </c>
      <c r="K28" s="483">
        <f t="shared" si="8"/>
        <v>6378</v>
      </c>
      <c r="L28" s="484">
        <f t="shared" si="8"/>
        <v>375344</v>
      </c>
    </row>
    <row r="29" spans="1:12" s="24" customFormat="1" ht="12.95" customHeight="1">
      <c r="B29" s="295"/>
      <c r="C29" s="295"/>
      <c r="D29" s="296"/>
    </row>
    <row r="30" spans="1:12" s="24" customFormat="1" ht="12.95" customHeight="1">
      <c r="B30" s="295"/>
      <c r="C30" s="295"/>
      <c r="D30" s="296"/>
    </row>
    <row r="31" spans="1:12" s="25" customFormat="1" ht="12.95" customHeight="1">
      <c r="A31" s="24"/>
      <c r="B31" s="295"/>
      <c r="C31" s="295"/>
      <c r="D31" s="296"/>
      <c r="E31" s="24"/>
      <c r="F31" s="24"/>
    </row>
    <row r="32" spans="1:12" s="25" customFormat="1" ht="12.95" customHeight="1">
      <c r="A32" s="24"/>
      <c r="B32" s="295"/>
      <c r="C32" s="295"/>
      <c r="D32" s="296"/>
      <c r="E32" s="24"/>
      <c r="F32" s="24"/>
    </row>
    <row r="33" spans="1:12" s="25" customFormat="1" ht="12.95" customHeight="1">
      <c r="A33" s="24"/>
      <c r="B33" s="295"/>
      <c r="C33" s="295"/>
      <c r="D33" s="296"/>
      <c r="E33" s="24"/>
      <c r="F33" s="24"/>
    </row>
    <row r="34" spans="1:12" ht="12.95" customHeight="1">
      <c r="A34" s="297"/>
      <c r="B34" s="298"/>
      <c r="C34" s="299"/>
      <c r="D34" s="298"/>
      <c r="E34" s="297"/>
      <c r="F34" s="297"/>
    </row>
    <row r="35" spans="1:12" ht="16.5" customHeight="1" thickBot="1">
      <c r="A35" s="788" t="s">
        <v>219</v>
      </c>
      <c r="B35" s="783"/>
      <c r="C35" s="783"/>
      <c r="D35" s="783"/>
      <c r="E35" s="783"/>
      <c r="F35" s="783"/>
      <c r="G35" s="768"/>
      <c r="H35" s="768"/>
      <c r="I35" s="768"/>
      <c r="J35" s="768"/>
      <c r="K35" s="768"/>
      <c r="L35" s="768"/>
    </row>
    <row r="36" spans="1:12" ht="40.5" customHeight="1">
      <c r="A36" s="784" t="s">
        <v>189</v>
      </c>
      <c r="B36" s="487"/>
      <c r="C36" s="487" t="s">
        <v>546</v>
      </c>
      <c r="D36" s="487" t="s">
        <v>220</v>
      </c>
      <c r="E36" s="456" t="s">
        <v>797</v>
      </c>
      <c r="F36" s="456" t="s">
        <v>1231</v>
      </c>
      <c r="G36" s="456" t="s">
        <v>235</v>
      </c>
      <c r="H36" s="456" t="s">
        <v>1262</v>
      </c>
      <c r="I36" s="456" t="s">
        <v>235</v>
      </c>
      <c r="J36" s="456" t="s">
        <v>1262</v>
      </c>
      <c r="K36" s="456" t="s">
        <v>235</v>
      </c>
      <c r="L36" s="457" t="s">
        <v>236</v>
      </c>
    </row>
    <row r="37" spans="1:12" ht="12" customHeight="1">
      <c r="A37" s="785"/>
      <c r="B37" s="786" t="s">
        <v>10</v>
      </c>
      <c r="C37" s="786"/>
      <c r="D37" s="787"/>
      <c r="E37" s="458" t="s">
        <v>11</v>
      </c>
      <c r="F37" s="458" t="s">
        <v>11</v>
      </c>
      <c r="G37" s="458" t="s">
        <v>12</v>
      </c>
      <c r="H37" s="458" t="s">
        <v>12</v>
      </c>
      <c r="I37" s="458" t="s">
        <v>237</v>
      </c>
      <c r="J37" s="458" t="s">
        <v>12</v>
      </c>
      <c r="K37" s="458" t="s">
        <v>237</v>
      </c>
      <c r="L37" s="459" t="s">
        <v>238</v>
      </c>
    </row>
    <row r="38" spans="1:12" ht="12" customHeight="1">
      <c r="A38" s="461" t="s">
        <v>2</v>
      </c>
      <c r="B38" s="462" t="s">
        <v>2</v>
      </c>
      <c r="C38" s="463"/>
      <c r="D38" s="488" t="s">
        <v>544</v>
      </c>
      <c r="E38" s="489">
        <f t="shared" ref="E38:L38" si="9">SUM(E39:E44)</f>
        <v>159175</v>
      </c>
      <c r="F38" s="489">
        <f t="shared" si="9"/>
        <v>166938</v>
      </c>
      <c r="G38" s="489">
        <f t="shared" si="9"/>
        <v>2583</v>
      </c>
      <c r="H38" s="489">
        <f t="shared" si="9"/>
        <v>169521</v>
      </c>
      <c r="I38" s="489">
        <f t="shared" si="9"/>
        <v>2667</v>
      </c>
      <c r="J38" s="489">
        <f t="shared" si="9"/>
        <v>172188</v>
      </c>
      <c r="K38" s="489">
        <f t="shared" si="9"/>
        <v>2726</v>
      </c>
      <c r="L38" s="490">
        <f t="shared" si="9"/>
        <v>174914</v>
      </c>
    </row>
    <row r="39" spans="1:12" ht="12" customHeight="1">
      <c r="A39" s="461" t="s">
        <v>4</v>
      </c>
      <c r="B39" s="466" t="s">
        <v>221</v>
      </c>
      <c r="C39" s="471" t="s">
        <v>559</v>
      </c>
      <c r="D39" s="472" t="s">
        <v>222</v>
      </c>
      <c r="E39" s="491">
        <v>82274</v>
      </c>
      <c r="F39" s="491">
        <v>91277</v>
      </c>
      <c r="G39" s="491">
        <v>45</v>
      </c>
      <c r="H39" s="491">
        <f t="shared" ref="H39:H57" si="10">SUM(F39,G39)</f>
        <v>91322</v>
      </c>
      <c r="I39" s="470">
        <v>947</v>
      </c>
      <c r="J39" s="470">
        <f t="shared" ref="J39:J57" si="11">SUM(H39,I39)</f>
        <v>92269</v>
      </c>
      <c r="K39" s="491">
        <v>760</v>
      </c>
      <c r="L39" s="760">
        <f t="shared" ref="L39:L57" si="12">SUM(J39,K39)</f>
        <v>93029</v>
      </c>
    </row>
    <row r="40" spans="1:12" ht="12" customHeight="1">
      <c r="A40" s="461" t="s">
        <v>50</v>
      </c>
      <c r="B40" s="466" t="s">
        <v>223</v>
      </c>
      <c r="C40" s="471" t="s">
        <v>560</v>
      </c>
      <c r="D40" s="472" t="s">
        <v>534</v>
      </c>
      <c r="E40" s="491">
        <v>16891</v>
      </c>
      <c r="F40" s="491">
        <v>17989</v>
      </c>
      <c r="G40" s="491">
        <v>30</v>
      </c>
      <c r="H40" s="491">
        <f t="shared" si="10"/>
        <v>18019</v>
      </c>
      <c r="I40" s="470">
        <v>272</v>
      </c>
      <c r="J40" s="470">
        <f t="shared" si="11"/>
        <v>18291</v>
      </c>
      <c r="K40" s="491">
        <v>320</v>
      </c>
      <c r="L40" s="760">
        <f t="shared" si="12"/>
        <v>18611</v>
      </c>
    </row>
    <row r="41" spans="1:12" ht="12" customHeight="1">
      <c r="A41" s="461" t="s">
        <v>13</v>
      </c>
      <c r="B41" s="466" t="s">
        <v>224</v>
      </c>
      <c r="C41" s="471" t="s">
        <v>561</v>
      </c>
      <c r="D41" s="472" t="s">
        <v>535</v>
      </c>
      <c r="E41" s="491">
        <v>39724</v>
      </c>
      <c r="F41" s="491">
        <v>41906</v>
      </c>
      <c r="G41" s="491">
        <v>2245</v>
      </c>
      <c r="H41" s="491">
        <f t="shared" si="10"/>
        <v>44151</v>
      </c>
      <c r="I41" s="470">
        <v>1291</v>
      </c>
      <c r="J41" s="470">
        <f t="shared" si="11"/>
        <v>45442</v>
      </c>
      <c r="K41" s="491">
        <v>91</v>
      </c>
      <c r="L41" s="760">
        <f t="shared" si="12"/>
        <v>45533</v>
      </c>
    </row>
    <row r="42" spans="1:12" ht="12" customHeight="1">
      <c r="A42" s="461" t="s">
        <v>51</v>
      </c>
      <c r="B42" s="466" t="s">
        <v>225</v>
      </c>
      <c r="C42" s="471" t="s">
        <v>562</v>
      </c>
      <c r="D42" s="472" t="s">
        <v>517</v>
      </c>
      <c r="E42" s="491">
        <v>4398</v>
      </c>
      <c r="F42" s="491">
        <v>4063</v>
      </c>
      <c r="G42" s="491">
        <v>213</v>
      </c>
      <c r="H42" s="491">
        <f t="shared" si="10"/>
        <v>4276</v>
      </c>
      <c r="I42" s="470">
        <v>157</v>
      </c>
      <c r="J42" s="470">
        <f t="shared" si="11"/>
        <v>4433</v>
      </c>
      <c r="K42" s="491">
        <v>1535</v>
      </c>
      <c r="L42" s="760">
        <f t="shared" si="12"/>
        <v>5968</v>
      </c>
    </row>
    <row r="43" spans="1:12" ht="12" customHeight="1">
      <c r="A43" s="461" t="s">
        <v>14</v>
      </c>
      <c r="B43" s="466" t="s">
        <v>226</v>
      </c>
      <c r="C43" s="471" t="s">
        <v>573</v>
      </c>
      <c r="D43" s="492" t="s">
        <v>542</v>
      </c>
      <c r="E43" s="491">
        <v>15423</v>
      </c>
      <c r="F43" s="491">
        <v>11208</v>
      </c>
      <c r="G43" s="491"/>
      <c r="H43" s="491">
        <f t="shared" si="10"/>
        <v>11208</v>
      </c>
      <c r="I43" s="470"/>
      <c r="J43" s="470">
        <f t="shared" si="11"/>
        <v>11208</v>
      </c>
      <c r="K43" s="491"/>
      <c r="L43" s="760">
        <f t="shared" si="12"/>
        <v>11208</v>
      </c>
    </row>
    <row r="44" spans="1:12" ht="12" customHeight="1">
      <c r="A44" s="461" t="s">
        <v>52</v>
      </c>
      <c r="B44" s="466" t="s">
        <v>227</v>
      </c>
      <c r="C44" s="471" t="s">
        <v>763</v>
      </c>
      <c r="D44" s="492" t="s">
        <v>543</v>
      </c>
      <c r="E44" s="491">
        <v>465</v>
      </c>
      <c r="F44" s="491">
        <v>495</v>
      </c>
      <c r="G44" s="491">
        <v>50</v>
      </c>
      <c r="H44" s="491">
        <f t="shared" si="10"/>
        <v>545</v>
      </c>
      <c r="I44" s="470"/>
      <c r="J44" s="470">
        <f t="shared" si="11"/>
        <v>545</v>
      </c>
      <c r="K44" s="491">
        <v>20</v>
      </c>
      <c r="L44" s="760">
        <f t="shared" si="12"/>
        <v>565</v>
      </c>
    </row>
    <row r="45" spans="1:12" ht="12" customHeight="1">
      <c r="A45" s="461" t="s">
        <v>15</v>
      </c>
      <c r="B45" s="462" t="s">
        <v>4</v>
      </c>
      <c r="C45" s="463"/>
      <c r="D45" s="488" t="s">
        <v>538</v>
      </c>
      <c r="E45" s="489">
        <f t="shared" ref="E45:L45" si="13">SUM(E46:E49)</f>
        <v>47370</v>
      </c>
      <c r="F45" s="489">
        <f t="shared" si="13"/>
        <v>131766</v>
      </c>
      <c r="G45" s="489">
        <f t="shared" si="13"/>
        <v>28167</v>
      </c>
      <c r="H45" s="489">
        <f t="shared" si="13"/>
        <v>159933</v>
      </c>
      <c r="I45" s="489">
        <f t="shared" si="13"/>
        <v>240</v>
      </c>
      <c r="J45" s="489">
        <f t="shared" si="13"/>
        <v>160173</v>
      </c>
      <c r="K45" s="489">
        <f t="shared" si="13"/>
        <v>790</v>
      </c>
      <c r="L45" s="490">
        <f t="shared" si="13"/>
        <v>160963</v>
      </c>
    </row>
    <row r="46" spans="1:12" ht="12" customHeight="1">
      <c r="A46" s="461" t="s">
        <v>53</v>
      </c>
      <c r="B46" s="466" t="s">
        <v>228</v>
      </c>
      <c r="C46" s="471" t="s">
        <v>564</v>
      </c>
      <c r="D46" s="472" t="s">
        <v>318</v>
      </c>
      <c r="E46" s="491">
        <v>11370</v>
      </c>
      <c r="F46" s="491">
        <v>89157</v>
      </c>
      <c r="G46" s="491">
        <v>15000</v>
      </c>
      <c r="H46" s="491">
        <f t="shared" si="10"/>
        <v>104157</v>
      </c>
      <c r="I46" s="470">
        <v>241</v>
      </c>
      <c r="J46" s="470">
        <f t="shared" si="11"/>
        <v>104398</v>
      </c>
      <c r="K46" s="491">
        <v>13943</v>
      </c>
      <c r="L46" s="760">
        <f t="shared" si="12"/>
        <v>118341</v>
      </c>
    </row>
    <row r="47" spans="1:12" ht="12" customHeight="1">
      <c r="A47" s="461" t="s">
        <v>16</v>
      </c>
      <c r="B47" s="466" t="s">
        <v>229</v>
      </c>
      <c r="C47" s="471" t="s">
        <v>565</v>
      </c>
      <c r="D47" s="472" t="s">
        <v>319</v>
      </c>
      <c r="E47" s="491">
        <v>36000</v>
      </c>
      <c r="F47" s="491">
        <v>42609</v>
      </c>
      <c r="G47" s="491">
        <v>13153</v>
      </c>
      <c r="H47" s="491">
        <f t="shared" si="10"/>
        <v>55762</v>
      </c>
      <c r="I47" s="470">
        <v>-1</v>
      </c>
      <c r="J47" s="470">
        <f t="shared" si="11"/>
        <v>55761</v>
      </c>
      <c r="K47" s="491">
        <v>-13153</v>
      </c>
      <c r="L47" s="760">
        <f t="shared" si="12"/>
        <v>42608</v>
      </c>
    </row>
    <row r="48" spans="1:12" ht="12" customHeight="1">
      <c r="A48" s="461" t="s">
        <v>17</v>
      </c>
      <c r="B48" s="466" t="s">
        <v>230</v>
      </c>
      <c r="C48" s="471" t="s">
        <v>574</v>
      </c>
      <c r="D48" s="472" t="s">
        <v>536</v>
      </c>
      <c r="E48" s="491"/>
      <c r="F48" s="491"/>
      <c r="G48" s="491">
        <v>14</v>
      </c>
      <c r="H48" s="491">
        <f t="shared" si="10"/>
        <v>14</v>
      </c>
      <c r="I48" s="470"/>
      <c r="J48" s="470">
        <f t="shared" si="11"/>
        <v>14</v>
      </c>
      <c r="K48" s="491"/>
      <c r="L48" s="760">
        <f t="shared" si="12"/>
        <v>14</v>
      </c>
    </row>
    <row r="49" spans="1:12" ht="12" customHeight="1">
      <c r="A49" s="461" t="s">
        <v>19</v>
      </c>
      <c r="B49" s="466" t="s">
        <v>231</v>
      </c>
      <c r="C49" s="471" t="s">
        <v>575</v>
      </c>
      <c r="D49" s="472" t="s">
        <v>537</v>
      </c>
      <c r="E49" s="491"/>
      <c r="F49" s="491"/>
      <c r="G49" s="491"/>
      <c r="H49" s="491">
        <f t="shared" si="10"/>
        <v>0</v>
      </c>
      <c r="I49" s="470"/>
      <c r="J49" s="470">
        <f t="shared" si="11"/>
        <v>0</v>
      </c>
      <c r="K49" s="491"/>
      <c r="L49" s="760">
        <f t="shared" si="12"/>
        <v>0</v>
      </c>
    </row>
    <row r="50" spans="1:12" ht="12" customHeight="1">
      <c r="A50" s="461" t="s">
        <v>20</v>
      </c>
      <c r="B50" s="462" t="s">
        <v>50</v>
      </c>
      <c r="C50" s="463"/>
      <c r="D50" s="488" t="s">
        <v>541</v>
      </c>
      <c r="E50" s="489">
        <f t="shared" ref="E50:L50" si="14">SUM(E51:E54)</f>
        <v>14289</v>
      </c>
      <c r="F50" s="489">
        <f t="shared" si="14"/>
        <v>35909</v>
      </c>
      <c r="G50" s="489">
        <f t="shared" si="14"/>
        <v>-10996</v>
      </c>
      <c r="H50" s="489">
        <f t="shared" si="14"/>
        <v>24913</v>
      </c>
      <c r="I50" s="489">
        <f t="shared" si="14"/>
        <v>6420</v>
      </c>
      <c r="J50" s="489">
        <f t="shared" si="14"/>
        <v>31333</v>
      </c>
      <c r="K50" s="489">
        <f t="shared" si="14"/>
        <v>2862</v>
      </c>
      <c r="L50" s="490">
        <f t="shared" si="14"/>
        <v>34195</v>
      </c>
    </row>
    <row r="51" spans="1:12" ht="12" customHeight="1">
      <c r="A51" s="461" t="s">
        <v>21</v>
      </c>
      <c r="B51" s="466" t="s">
        <v>191</v>
      </c>
      <c r="C51" s="471" t="s">
        <v>762</v>
      </c>
      <c r="D51" s="472" t="s">
        <v>539</v>
      </c>
      <c r="E51" s="469">
        <v>9169</v>
      </c>
      <c r="F51" s="469">
        <v>15634</v>
      </c>
      <c r="G51" s="491">
        <v>-10732</v>
      </c>
      <c r="H51" s="491">
        <f t="shared" si="10"/>
        <v>4902</v>
      </c>
      <c r="I51" s="470">
        <v>2785</v>
      </c>
      <c r="J51" s="470">
        <f t="shared" si="11"/>
        <v>7687</v>
      </c>
      <c r="K51" s="491">
        <v>2862</v>
      </c>
      <c r="L51" s="760">
        <f t="shared" si="12"/>
        <v>10549</v>
      </c>
    </row>
    <row r="52" spans="1:12" ht="12" customHeight="1">
      <c r="A52" s="461" t="s">
        <v>22</v>
      </c>
      <c r="B52" s="466" t="s">
        <v>192</v>
      </c>
      <c r="C52" s="471" t="s">
        <v>762</v>
      </c>
      <c r="D52" s="472" t="s">
        <v>510</v>
      </c>
      <c r="E52" s="469">
        <v>0</v>
      </c>
      <c r="F52" s="469">
        <v>0</v>
      </c>
      <c r="G52" s="491"/>
      <c r="H52" s="491">
        <f t="shared" si="10"/>
        <v>0</v>
      </c>
      <c r="I52" s="470"/>
      <c r="J52" s="470">
        <f t="shared" si="11"/>
        <v>0</v>
      </c>
      <c r="K52" s="491"/>
      <c r="L52" s="760">
        <f t="shared" si="12"/>
        <v>0</v>
      </c>
    </row>
    <row r="53" spans="1:12" ht="12" customHeight="1">
      <c r="A53" s="461" t="s">
        <v>23</v>
      </c>
      <c r="B53" s="466" t="s">
        <v>194</v>
      </c>
      <c r="C53" s="471" t="s">
        <v>762</v>
      </c>
      <c r="D53" s="472" t="s">
        <v>511</v>
      </c>
      <c r="E53" s="491"/>
      <c r="F53" s="491">
        <v>14620</v>
      </c>
      <c r="G53" s="491">
        <v>-4424</v>
      </c>
      <c r="H53" s="491">
        <f t="shared" si="10"/>
        <v>10196</v>
      </c>
      <c r="I53" s="470">
        <v>3635</v>
      </c>
      <c r="J53" s="470">
        <f t="shared" si="11"/>
        <v>13831</v>
      </c>
      <c r="K53" s="491"/>
      <c r="L53" s="760">
        <f t="shared" si="12"/>
        <v>13831</v>
      </c>
    </row>
    <row r="54" spans="1:12" ht="12" customHeight="1">
      <c r="A54" s="461" t="s">
        <v>24</v>
      </c>
      <c r="B54" s="466" t="s">
        <v>195</v>
      </c>
      <c r="C54" s="471" t="s">
        <v>762</v>
      </c>
      <c r="D54" s="472" t="s">
        <v>540</v>
      </c>
      <c r="E54" s="491">
        <v>5120</v>
      </c>
      <c r="F54" s="491">
        <v>5655</v>
      </c>
      <c r="G54" s="491">
        <v>4160</v>
      </c>
      <c r="H54" s="491">
        <f t="shared" si="10"/>
        <v>9815</v>
      </c>
      <c r="I54" s="470"/>
      <c r="J54" s="470">
        <f t="shared" si="11"/>
        <v>9815</v>
      </c>
      <c r="K54" s="491"/>
      <c r="L54" s="760">
        <f t="shared" si="12"/>
        <v>9815</v>
      </c>
    </row>
    <row r="55" spans="1:12" ht="12" customHeight="1">
      <c r="A55" s="461" t="s">
        <v>25</v>
      </c>
      <c r="B55" s="462" t="s">
        <v>13</v>
      </c>
      <c r="C55" s="463" t="s">
        <v>569</v>
      </c>
      <c r="D55" s="488" t="s">
        <v>533</v>
      </c>
      <c r="E55" s="489">
        <f t="shared" ref="E55:L55" si="15">SUM(E56:E57)</f>
        <v>2931</v>
      </c>
      <c r="F55" s="489">
        <f t="shared" si="15"/>
        <v>3272</v>
      </c>
      <c r="G55" s="489">
        <f t="shared" si="15"/>
        <v>2000</v>
      </c>
      <c r="H55" s="489">
        <f t="shared" si="15"/>
        <v>5272</v>
      </c>
      <c r="I55" s="489">
        <f t="shared" si="15"/>
        <v>0</v>
      </c>
      <c r="J55" s="489">
        <f t="shared" si="15"/>
        <v>5272</v>
      </c>
      <c r="K55" s="489">
        <f t="shared" si="15"/>
        <v>0</v>
      </c>
      <c r="L55" s="490">
        <f t="shared" si="15"/>
        <v>5272</v>
      </c>
    </row>
    <row r="56" spans="1:12" ht="12" customHeight="1">
      <c r="A56" s="461" t="s">
        <v>27</v>
      </c>
      <c r="B56" s="466" t="s">
        <v>760</v>
      </c>
      <c r="C56" s="471" t="s">
        <v>567</v>
      </c>
      <c r="D56" s="472" t="s">
        <v>522</v>
      </c>
      <c r="E56" s="491">
        <v>2931</v>
      </c>
      <c r="F56" s="491">
        <v>3272</v>
      </c>
      <c r="G56" s="491">
        <v>2000</v>
      </c>
      <c r="H56" s="491">
        <f t="shared" si="10"/>
        <v>5272</v>
      </c>
      <c r="I56" s="470"/>
      <c r="J56" s="470">
        <f t="shared" si="11"/>
        <v>5272</v>
      </c>
      <c r="K56" s="491"/>
      <c r="L56" s="760">
        <f t="shared" si="12"/>
        <v>5272</v>
      </c>
    </row>
    <row r="57" spans="1:12" ht="12" customHeight="1">
      <c r="A57" s="461" t="s">
        <v>28</v>
      </c>
      <c r="B57" s="466" t="s">
        <v>761</v>
      </c>
      <c r="C57" s="471" t="s">
        <v>568</v>
      </c>
      <c r="D57" s="472" t="s">
        <v>523</v>
      </c>
      <c r="E57" s="493"/>
      <c r="F57" s="493"/>
      <c r="G57" s="491"/>
      <c r="H57" s="491">
        <f t="shared" si="10"/>
        <v>0</v>
      </c>
      <c r="I57" s="470"/>
      <c r="J57" s="470">
        <f t="shared" si="11"/>
        <v>0</v>
      </c>
      <c r="K57" s="491"/>
      <c r="L57" s="760">
        <f t="shared" si="12"/>
        <v>0</v>
      </c>
    </row>
    <row r="58" spans="1:12" ht="12" customHeight="1" thickBot="1">
      <c r="A58" s="480" t="s">
        <v>29</v>
      </c>
      <c r="B58" s="494" t="s">
        <v>51</v>
      </c>
      <c r="C58" s="495"/>
      <c r="D58" s="495" t="s">
        <v>234</v>
      </c>
      <c r="E58" s="496">
        <f t="shared" ref="E58:L58" si="16">SUM(E38,E45,E50,E55)</f>
        <v>223765</v>
      </c>
      <c r="F58" s="496">
        <f t="shared" si="16"/>
        <v>337885</v>
      </c>
      <c r="G58" s="496">
        <f t="shared" si="16"/>
        <v>21754</v>
      </c>
      <c r="H58" s="496">
        <f t="shared" si="16"/>
        <v>359639</v>
      </c>
      <c r="I58" s="496">
        <f t="shared" si="16"/>
        <v>9327</v>
      </c>
      <c r="J58" s="496">
        <f t="shared" si="16"/>
        <v>368966</v>
      </c>
      <c r="K58" s="496">
        <f t="shared" si="16"/>
        <v>6378</v>
      </c>
      <c r="L58" s="497">
        <f t="shared" si="16"/>
        <v>375344</v>
      </c>
    </row>
    <row r="59" spans="1:12">
      <c r="A59" s="26"/>
      <c r="B59" s="27"/>
      <c r="C59" s="286"/>
    </row>
    <row r="60" spans="1:12">
      <c r="A60" s="26"/>
    </row>
    <row r="61" spans="1:12">
      <c r="A61" s="26"/>
    </row>
    <row r="62" spans="1:12">
      <c r="A62" s="26"/>
    </row>
    <row r="63" spans="1:12">
      <c r="A63" s="26"/>
    </row>
    <row r="64" spans="1:12">
      <c r="A64" s="26"/>
    </row>
  </sheetData>
  <mergeCells count="6">
    <mergeCell ref="A1:L1"/>
    <mergeCell ref="A36:A37"/>
    <mergeCell ref="B37:D37"/>
    <mergeCell ref="A2:A3"/>
    <mergeCell ref="B3:D3"/>
    <mergeCell ref="A35:L35"/>
  </mergeCells>
  <printOptions horizontalCentered="1"/>
  <pageMargins left="0.59055118110236227" right="0.39370078740157483" top="1.2204724409448819" bottom="0.74803149606299213" header="0.47244094488188981" footer="0.62992125984251968"/>
  <pageSetup paperSize="9" scale="85" orientation="portrait" r:id="rId1"/>
  <headerFooter alignWithMargins="0">
    <oddHeader>&amp;C&amp;"Times New Roman,Félkövér"&amp;12
 Halimba község 2018. évi pénzügyi mérlegének összesítője (eFt)&amp;R&amp;"Times New Roman,Félkövér" 2/A. melléklet a 9/2018. (XII.5.)önkormányzati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8"/>
  <sheetViews>
    <sheetView tabSelected="1" view="pageBreakPreview" zoomScale="60" zoomScaleNormal="100" workbookViewId="0">
      <selection activeCell="C12" sqref="C12"/>
    </sheetView>
  </sheetViews>
  <sheetFormatPr defaultColWidth="6.140625" defaultRowHeight="15"/>
  <cols>
    <col min="1" max="1" width="6.85546875" style="32" customWidth="1"/>
    <col min="2" max="2" width="6.85546875" style="288" customWidth="1"/>
    <col min="3" max="3" width="70.7109375" style="32" customWidth="1"/>
    <col min="4" max="4" width="12.7109375" style="263" hidden="1" customWidth="1"/>
    <col min="5" max="5" width="11.28515625" style="263" customWidth="1"/>
    <col min="6" max="6" width="11.28515625" style="32" hidden="1" customWidth="1"/>
    <col min="7" max="7" width="12" style="32" hidden="1" customWidth="1"/>
    <col min="8" max="8" width="11.42578125" style="32" hidden="1" customWidth="1"/>
    <col min="9" max="9" width="10.85546875" style="32" customWidth="1"/>
    <col min="10" max="10" width="12.140625" style="32" customWidth="1"/>
    <col min="11" max="11" width="12" style="32" customWidth="1"/>
    <col min="12" max="255" width="6.140625" style="32"/>
    <col min="256" max="256" width="6.85546875" style="32" customWidth="1"/>
    <col min="257" max="257" width="70.7109375" style="32" customWidth="1"/>
    <col min="258" max="258" width="13.5703125" style="32" customWidth="1"/>
    <col min="259" max="259" width="13.42578125" style="32" customWidth="1"/>
    <col min="260" max="261" width="0" style="32" hidden="1" customWidth="1"/>
    <col min="262" max="511" width="6.140625" style="32"/>
    <col min="512" max="512" width="6.85546875" style="32" customWidth="1"/>
    <col min="513" max="513" width="70.7109375" style="32" customWidth="1"/>
    <col min="514" max="514" width="13.5703125" style="32" customWidth="1"/>
    <col min="515" max="515" width="13.42578125" style="32" customWidth="1"/>
    <col min="516" max="517" width="0" style="32" hidden="1" customWidth="1"/>
    <col min="518" max="767" width="6.140625" style="32"/>
    <col min="768" max="768" width="6.85546875" style="32" customWidth="1"/>
    <col min="769" max="769" width="70.7109375" style="32" customWidth="1"/>
    <col min="770" max="770" width="13.5703125" style="32" customWidth="1"/>
    <col min="771" max="771" width="13.42578125" style="32" customWidth="1"/>
    <col min="772" max="773" width="0" style="32" hidden="1" customWidth="1"/>
    <col min="774" max="1023" width="6.140625" style="32"/>
    <col min="1024" max="1024" width="6.85546875" style="32" customWidth="1"/>
    <col min="1025" max="1025" width="70.7109375" style="32" customWidth="1"/>
    <col min="1026" max="1026" width="13.5703125" style="32" customWidth="1"/>
    <col min="1027" max="1027" width="13.42578125" style="32" customWidth="1"/>
    <col min="1028" max="1029" width="0" style="32" hidden="1" customWidth="1"/>
    <col min="1030" max="1279" width="6.140625" style="32"/>
    <col min="1280" max="1280" width="6.85546875" style="32" customWidth="1"/>
    <col min="1281" max="1281" width="70.7109375" style="32" customWidth="1"/>
    <col min="1282" max="1282" width="13.5703125" style="32" customWidth="1"/>
    <col min="1283" max="1283" width="13.42578125" style="32" customWidth="1"/>
    <col min="1284" max="1285" width="0" style="32" hidden="1" customWidth="1"/>
    <col min="1286" max="1535" width="6.140625" style="32"/>
    <col min="1536" max="1536" width="6.85546875" style="32" customWidth="1"/>
    <col min="1537" max="1537" width="70.7109375" style="32" customWidth="1"/>
    <col min="1538" max="1538" width="13.5703125" style="32" customWidth="1"/>
    <col min="1539" max="1539" width="13.42578125" style="32" customWidth="1"/>
    <col min="1540" max="1541" width="0" style="32" hidden="1" customWidth="1"/>
    <col min="1542" max="1791" width="6.140625" style="32"/>
    <col min="1792" max="1792" width="6.85546875" style="32" customWidth="1"/>
    <col min="1793" max="1793" width="70.7109375" style="32" customWidth="1"/>
    <col min="1794" max="1794" width="13.5703125" style="32" customWidth="1"/>
    <col min="1795" max="1795" width="13.42578125" style="32" customWidth="1"/>
    <col min="1796" max="1797" width="0" style="32" hidden="1" customWidth="1"/>
    <col min="1798" max="2047" width="6.140625" style="32"/>
    <col min="2048" max="2048" width="6.85546875" style="32" customWidth="1"/>
    <col min="2049" max="2049" width="70.7109375" style="32" customWidth="1"/>
    <col min="2050" max="2050" width="13.5703125" style="32" customWidth="1"/>
    <col min="2051" max="2051" width="13.42578125" style="32" customWidth="1"/>
    <col min="2052" max="2053" width="0" style="32" hidden="1" customWidth="1"/>
    <col min="2054" max="2303" width="6.140625" style="32"/>
    <col min="2304" max="2304" width="6.85546875" style="32" customWidth="1"/>
    <col min="2305" max="2305" width="70.7109375" style="32" customWidth="1"/>
    <col min="2306" max="2306" width="13.5703125" style="32" customWidth="1"/>
    <col min="2307" max="2307" width="13.42578125" style="32" customWidth="1"/>
    <col min="2308" max="2309" width="0" style="32" hidden="1" customWidth="1"/>
    <col min="2310" max="2559" width="6.140625" style="32"/>
    <col min="2560" max="2560" width="6.85546875" style="32" customWidth="1"/>
    <col min="2561" max="2561" width="70.7109375" style="32" customWidth="1"/>
    <col min="2562" max="2562" width="13.5703125" style="32" customWidth="1"/>
    <col min="2563" max="2563" width="13.42578125" style="32" customWidth="1"/>
    <col min="2564" max="2565" width="0" style="32" hidden="1" customWidth="1"/>
    <col min="2566" max="2815" width="6.140625" style="32"/>
    <col min="2816" max="2816" width="6.85546875" style="32" customWidth="1"/>
    <col min="2817" max="2817" width="70.7109375" style="32" customWidth="1"/>
    <col min="2818" max="2818" width="13.5703125" style="32" customWidth="1"/>
    <col min="2819" max="2819" width="13.42578125" style="32" customWidth="1"/>
    <col min="2820" max="2821" width="0" style="32" hidden="1" customWidth="1"/>
    <col min="2822" max="3071" width="6.140625" style="32"/>
    <col min="3072" max="3072" width="6.85546875" style="32" customWidth="1"/>
    <col min="3073" max="3073" width="70.7109375" style="32" customWidth="1"/>
    <col min="3074" max="3074" width="13.5703125" style="32" customWidth="1"/>
    <col min="3075" max="3075" width="13.42578125" style="32" customWidth="1"/>
    <col min="3076" max="3077" width="0" style="32" hidden="1" customWidth="1"/>
    <col min="3078" max="3327" width="6.140625" style="32"/>
    <col min="3328" max="3328" width="6.85546875" style="32" customWidth="1"/>
    <col min="3329" max="3329" width="70.7109375" style="32" customWidth="1"/>
    <col min="3330" max="3330" width="13.5703125" style="32" customWidth="1"/>
    <col min="3331" max="3331" width="13.42578125" style="32" customWidth="1"/>
    <col min="3332" max="3333" width="0" style="32" hidden="1" customWidth="1"/>
    <col min="3334" max="3583" width="6.140625" style="32"/>
    <col min="3584" max="3584" width="6.85546875" style="32" customWidth="1"/>
    <col min="3585" max="3585" width="70.7109375" style="32" customWidth="1"/>
    <col min="3586" max="3586" width="13.5703125" style="32" customWidth="1"/>
    <col min="3587" max="3587" width="13.42578125" style="32" customWidth="1"/>
    <col min="3588" max="3589" width="0" style="32" hidden="1" customWidth="1"/>
    <col min="3590" max="3839" width="6.140625" style="32"/>
    <col min="3840" max="3840" width="6.85546875" style="32" customWidth="1"/>
    <col min="3841" max="3841" width="70.7109375" style="32" customWidth="1"/>
    <col min="3842" max="3842" width="13.5703125" style="32" customWidth="1"/>
    <col min="3843" max="3843" width="13.42578125" style="32" customWidth="1"/>
    <col min="3844" max="3845" width="0" style="32" hidden="1" customWidth="1"/>
    <col min="3846" max="4095" width="6.140625" style="32"/>
    <col min="4096" max="4096" width="6.85546875" style="32" customWidth="1"/>
    <col min="4097" max="4097" width="70.7109375" style="32" customWidth="1"/>
    <col min="4098" max="4098" width="13.5703125" style="32" customWidth="1"/>
    <col min="4099" max="4099" width="13.42578125" style="32" customWidth="1"/>
    <col min="4100" max="4101" width="0" style="32" hidden="1" customWidth="1"/>
    <col min="4102" max="4351" width="6.140625" style="32"/>
    <col min="4352" max="4352" width="6.85546875" style="32" customWidth="1"/>
    <col min="4353" max="4353" width="70.7109375" style="32" customWidth="1"/>
    <col min="4354" max="4354" width="13.5703125" style="32" customWidth="1"/>
    <col min="4355" max="4355" width="13.42578125" style="32" customWidth="1"/>
    <col min="4356" max="4357" width="0" style="32" hidden="1" customWidth="1"/>
    <col min="4358" max="4607" width="6.140625" style="32"/>
    <col min="4608" max="4608" width="6.85546875" style="32" customWidth="1"/>
    <col min="4609" max="4609" width="70.7109375" style="32" customWidth="1"/>
    <col min="4610" max="4610" width="13.5703125" style="32" customWidth="1"/>
    <col min="4611" max="4611" width="13.42578125" style="32" customWidth="1"/>
    <col min="4612" max="4613" width="0" style="32" hidden="1" customWidth="1"/>
    <col min="4614" max="4863" width="6.140625" style="32"/>
    <col min="4864" max="4864" width="6.85546875" style="32" customWidth="1"/>
    <col min="4865" max="4865" width="70.7109375" style="32" customWidth="1"/>
    <col min="4866" max="4866" width="13.5703125" style="32" customWidth="1"/>
    <col min="4867" max="4867" width="13.42578125" style="32" customWidth="1"/>
    <col min="4868" max="4869" width="0" style="32" hidden="1" customWidth="1"/>
    <col min="4870" max="5119" width="6.140625" style="32"/>
    <col min="5120" max="5120" width="6.85546875" style="32" customWidth="1"/>
    <col min="5121" max="5121" width="70.7109375" style="32" customWidth="1"/>
    <col min="5122" max="5122" width="13.5703125" style="32" customWidth="1"/>
    <col min="5123" max="5123" width="13.42578125" style="32" customWidth="1"/>
    <col min="5124" max="5125" width="0" style="32" hidden="1" customWidth="1"/>
    <col min="5126" max="5375" width="6.140625" style="32"/>
    <col min="5376" max="5376" width="6.85546875" style="32" customWidth="1"/>
    <col min="5377" max="5377" width="70.7109375" style="32" customWidth="1"/>
    <col min="5378" max="5378" width="13.5703125" style="32" customWidth="1"/>
    <col min="5379" max="5379" width="13.42578125" style="32" customWidth="1"/>
    <col min="5380" max="5381" width="0" style="32" hidden="1" customWidth="1"/>
    <col min="5382" max="5631" width="6.140625" style="32"/>
    <col min="5632" max="5632" width="6.85546875" style="32" customWidth="1"/>
    <col min="5633" max="5633" width="70.7109375" style="32" customWidth="1"/>
    <col min="5634" max="5634" width="13.5703125" style="32" customWidth="1"/>
    <col min="5635" max="5635" width="13.42578125" style="32" customWidth="1"/>
    <col min="5636" max="5637" width="0" style="32" hidden="1" customWidth="1"/>
    <col min="5638" max="5887" width="6.140625" style="32"/>
    <col min="5888" max="5888" width="6.85546875" style="32" customWidth="1"/>
    <col min="5889" max="5889" width="70.7109375" style="32" customWidth="1"/>
    <col min="5890" max="5890" width="13.5703125" style="32" customWidth="1"/>
    <col min="5891" max="5891" width="13.42578125" style="32" customWidth="1"/>
    <col min="5892" max="5893" width="0" style="32" hidden="1" customWidth="1"/>
    <col min="5894" max="6143" width="6.140625" style="32"/>
    <col min="6144" max="6144" width="6.85546875" style="32" customWidth="1"/>
    <col min="6145" max="6145" width="70.7109375" style="32" customWidth="1"/>
    <col min="6146" max="6146" width="13.5703125" style="32" customWidth="1"/>
    <col min="6147" max="6147" width="13.42578125" style="32" customWidth="1"/>
    <col min="6148" max="6149" width="0" style="32" hidden="1" customWidth="1"/>
    <col min="6150" max="6399" width="6.140625" style="32"/>
    <col min="6400" max="6400" width="6.85546875" style="32" customWidth="1"/>
    <col min="6401" max="6401" width="70.7109375" style="32" customWidth="1"/>
    <col min="6402" max="6402" width="13.5703125" style="32" customWidth="1"/>
    <col min="6403" max="6403" width="13.42578125" style="32" customWidth="1"/>
    <col min="6404" max="6405" width="0" style="32" hidden="1" customWidth="1"/>
    <col min="6406" max="6655" width="6.140625" style="32"/>
    <col min="6656" max="6656" width="6.85546875" style="32" customWidth="1"/>
    <col min="6657" max="6657" width="70.7109375" style="32" customWidth="1"/>
    <col min="6658" max="6658" width="13.5703125" style="32" customWidth="1"/>
    <col min="6659" max="6659" width="13.42578125" style="32" customWidth="1"/>
    <col min="6660" max="6661" width="0" style="32" hidden="1" customWidth="1"/>
    <col min="6662" max="6911" width="6.140625" style="32"/>
    <col min="6912" max="6912" width="6.85546875" style="32" customWidth="1"/>
    <col min="6913" max="6913" width="70.7109375" style="32" customWidth="1"/>
    <col min="6914" max="6914" width="13.5703125" style="32" customWidth="1"/>
    <col min="6915" max="6915" width="13.42578125" style="32" customWidth="1"/>
    <col min="6916" max="6917" width="0" style="32" hidden="1" customWidth="1"/>
    <col min="6918" max="7167" width="6.140625" style="32"/>
    <col min="7168" max="7168" width="6.85546875" style="32" customWidth="1"/>
    <col min="7169" max="7169" width="70.7109375" style="32" customWidth="1"/>
    <col min="7170" max="7170" width="13.5703125" style="32" customWidth="1"/>
    <col min="7171" max="7171" width="13.42578125" style="32" customWidth="1"/>
    <col min="7172" max="7173" width="0" style="32" hidden="1" customWidth="1"/>
    <col min="7174" max="7423" width="6.140625" style="32"/>
    <col min="7424" max="7424" width="6.85546875" style="32" customWidth="1"/>
    <col min="7425" max="7425" width="70.7109375" style="32" customWidth="1"/>
    <col min="7426" max="7426" width="13.5703125" style="32" customWidth="1"/>
    <col min="7427" max="7427" width="13.42578125" style="32" customWidth="1"/>
    <col min="7428" max="7429" width="0" style="32" hidden="1" customWidth="1"/>
    <col min="7430" max="7679" width="6.140625" style="32"/>
    <col min="7680" max="7680" width="6.85546875" style="32" customWidth="1"/>
    <col min="7681" max="7681" width="70.7109375" style="32" customWidth="1"/>
    <col min="7682" max="7682" width="13.5703125" style="32" customWidth="1"/>
    <col min="7683" max="7683" width="13.42578125" style="32" customWidth="1"/>
    <col min="7684" max="7685" width="0" style="32" hidden="1" customWidth="1"/>
    <col min="7686" max="7935" width="6.140625" style="32"/>
    <col min="7936" max="7936" width="6.85546875" style="32" customWidth="1"/>
    <col min="7937" max="7937" width="70.7109375" style="32" customWidth="1"/>
    <col min="7938" max="7938" width="13.5703125" style="32" customWidth="1"/>
    <col min="7939" max="7939" width="13.42578125" style="32" customWidth="1"/>
    <col min="7940" max="7941" width="0" style="32" hidden="1" customWidth="1"/>
    <col min="7942" max="8191" width="6.140625" style="32"/>
    <col min="8192" max="8192" width="6.85546875" style="32" customWidth="1"/>
    <col min="8193" max="8193" width="70.7109375" style="32" customWidth="1"/>
    <col min="8194" max="8194" width="13.5703125" style="32" customWidth="1"/>
    <col min="8195" max="8195" width="13.42578125" style="32" customWidth="1"/>
    <col min="8196" max="8197" width="0" style="32" hidden="1" customWidth="1"/>
    <col min="8198" max="8447" width="6.140625" style="32"/>
    <col min="8448" max="8448" width="6.85546875" style="32" customWidth="1"/>
    <col min="8449" max="8449" width="70.7109375" style="32" customWidth="1"/>
    <col min="8450" max="8450" width="13.5703125" style="32" customWidth="1"/>
    <col min="8451" max="8451" width="13.42578125" style="32" customWidth="1"/>
    <col min="8452" max="8453" width="0" style="32" hidden="1" customWidth="1"/>
    <col min="8454" max="8703" width="6.140625" style="32"/>
    <col min="8704" max="8704" width="6.85546875" style="32" customWidth="1"/>
    <col min="8705" max="8705" width="70.7109375" style="32" customWidth="1"/>
    <col min="8706" max="8706" width="13.5703125" style="32" customWidth="1"/>
    <col min="8707" max="8707" width="13.42578125" style="32" customWidth="1"/>
    <col min="8708" max="8709" width="0" style="32" hidden="1" customWidth="1"/>
    <col min="8710" max="8959" width="6.140625" style="32"/>
    <col min="8960" max="8960" width="6.85546875" style="32" customWidth="1"/>
    <col min="8961" max="8961" width="70.7109375" style="32" customWidth="1"/>
    <col min="8962" max="8962" width="13.5703125" style="32" customWidth="1"/>
    <col min="8963" max="8963" width="13.42578125" style="32" customWidth="1"/>
    <col min="8964" max="8965" width="0" style="32" hidden="1" customWidth="1"/>
    <col min="8966" max="9215" width="6.140625" style="32"/>
    <col min="9216" max="9216" width="6.85546875" style="32" customWidth="1"/>
    <col min="9217" max="9217" width="70.7109375" style="32" customWidth="1"/>
    <col min="9218" max="9218" width="13.5703125" style="32" customWidth="1"/>
    <col min="9219" max="9219" width="13.42578125" style="32" customWidth="1"/>
    <col min="9220" max="9221" width="0" style="32" hidden="1" customWidth="1"/>
    <col min="9222" max="9471" width="6.140625" style="32"/>
    <col min="9472" max="9472" width="6.85546875" style="32" customWidth="1"/>
    <col min="9473" max="9473" width="70.7109375" style="32" customWidth="1"/>
    <col min="9474" max="9474" width="13.5703125" style="32" customWidth="1"/>
    <col min="9475" max="9475" width="13.42578125" style="32" customWidth="1"/>
    <col min="9476" max="9477" width="0" style="32" hidden="1" customWidth="1"/>
    <col min="9478" max="9727" width="6.140625" style="32"/>
    <col min="9728" max="9728" width="6.85546875" style="32" customWidth="1"/>
    <col min="9729" max="9729" width="70.7109375" style="32" customWidth="1"/>
    <col min="9730" max="9730" width="13.5703125" style="32" customWidth="1"/>
    <col min="9731" max="9731" width="13.42578125" style="32" customWidth="1"/>
    <col min="9732" max="9733" width="0" style="32" hidden="1" customWidth="1"/>
    <col min="9734" max="9983" width="6.140625" style="32"/>
    <col min="9984" max="9984" width="6.85546875" style="32" customWidth="1"/>
    <col min="9985" max="9985" width="70.7109375" style="32" customWidth="1"/>
    <col min="9986" max="9986" width="13.5703125" style="32" customWidth="1"/>
    <col min="9987" max="9987" width="13.42578125" style="32" customWidth="1"/>
    <col min="9988" max="9989" width="0" style="32" hidden="1" customWidth="1"/>
    <col min="9990" max="10239" width="6.140625" style="32"/>
    <col min="10240" max="10240" width="6.85546875" style="32" customWidth="1"/>
    <col min="10241" max="10241" width="70.7109375" style="32" customWidth="1"/>
    <col min="10242" max="10242" width="13.5703125" style="32" customWidth="1"/>
    <col min="10243" max="10243" width="13.42578125" style="32" customWidth="1"/>
    <col min="10244" max="10245" width="0" style="32" hidden="1" customWidth="1"/>
    <col min="10246" max="10495" width="6.140625" style="32"/>
    <col min="10496" max="10496" width="6.85546875" style="32" customWidth="1"/>
    <col min="10497" max="10497" width="70.7109375" style="32" customWidth="1"/>
    <col min="10498" max="10498" width="13.5703125" style="32" customWidth="1"/>
    <col min="10499" max="10499" width="13.42578125" style="32" customWidth="1"/>
    <col min="10500" max="10501" width="0" style="32" hidden="1" customWidth="1"/>
    <col min="10502" max="10751" width="6.140625" style="32"/>
    <col min="10752" max="10752" width="6.85546875" style="32" customWidth="1"/>
    <col min="10753" max="10753" width="70.7109375" style="32" customWidth="1"/>
    <col min="10754" max="10754" width="13.5703125" style="32" customWidth="1"/>
    <col min="10755" max="10755" width="13.42578125" style="32" customWidth="1"/>
    <col min="10756" max="10757" width="0" style="32" hidden="1" customWidth="1"/>
    <col min="10758" max="11007" width="6.140625" style="32"/>
    <col min="11008" max="11008" width="6.85546875" style="32" customWidth="1"/>
    <col min="11009" max="11009" width="70.7109375" style="32" customWidth="1"/>
    <col min="11010" max="11010" width="13.5703125" style="32" customWidth="1"/>
    <col min="11011" max="11011" width="13.42578125" style="32" customWidth="1"/>
    <col min="11012" max="11013" width="0" style="32" hidden="1" customWidth="1"/>
    <col min="11014" max="11263" width="6.140625" style="32"/>
    <col min="11264" max="11264" width="6.85546875" style="32" customWidth="1"/>
    <col min="11265" max="11265" width="70.7109375" style="32" customWidth="1"/>
    <col min="11266" max="11266" width="13.5703125" style="32" customWidth="1"/>
    <col min="11267" max="11267" width="13.42578125" style="32" customWidth="1"/>
    <col min="11268" max="11269" width="0" style="32" hidden="1" customWidth="1"/>
    <col min="11270" max="11519" width="6.140625" style="32"/>
    <col min="11520" max="11520" width="6.85546875" style="32" customWidth="1"/>
    <col min="11521" max="11521" width="70.7109375" style="32" customWidth="1"/>
    <col min="11522" max="11522" width="13.5703125" style="32" customWidth="1"/>
    <col min="11523" max="11523" width="13.42578125" style="32" customWidth="1"/>
    <col min="11524" max="11525" width="0" style="32" hidden="1" customWidth="1"/>
    <col min="11526" max="11775" width="6.140625" style="32"/>
    <col min="11776" max="11776" width="6.85546875" style="32" customWidth="1"/>
    <col min="11777" max="11777" width="70.7109375" style="32" customWidth="1"/>
    <col min="11778" max="11778" width="13.5703125" style="32" customWidth="1"/>
    <col min="11779" max="11779" width="13.42578125" style="32" customWidth="1"/>
    <col min="11780" max="11781" width="0" style="32" hidden="1" customWidth="1"/>
    <col min="11782" max="12031" width="6.140625" style="32"/>
    <col min="12032" max="12032" width="6.85546875" style="32" customWidth="1"/>
    <col min="12033" max="12033" width="70.7109375" style="32" customWidth="1"/>
    <col min="12034" max="12034" width="13.5703125" style="32" customWidth="1"/>
    <col min="12035" max="12035" width="13.42578125" style="32" customWidth="1"/>
    <col min="12036" max="12037" width="0" style="32" hidden="1" customWidth="1"/>
    <col min="12038" max="12287" width="6.140625" style="32"/>
    <col min="12288" max="12288" width="6.85546875" style="32" customWidth="1"/>
    <col min="12289" max="12289" width="70.7109375" style="32" customWidth="1"/>
    <col min="12290" max="12290" width="13.5703125" style="32" customWidth="1"/>
    <col min="12291" max="12291" width="13.42578125" style="32" customWidth="1"/>
    <col min="12292" max="12293" width="0" style="32" hidden="1" customWidth="1"/>
    <col min="12294" max="12543" width="6.140625" style="32"/>
    <col min="12544" max="12544" width="6.85546875" style="32" customWidth="1"/>
    <col min="12545" max="12545" width="70.7109375" style="32" customWidth="1"/>
    <col min="12546" max="12546" width="13.5703125" style="32" customWidth="1"/>
    <col min="12547" max="12547" width="13.42578125" style="32" customWidth="1"/>
    <col min="12548" max="12549" width="0" style="32" hidden="1" customWidth="1"/>
    <col min="12550" max="12799" width="6.140625" style="32"/>
    <col min="12800" max="12800" width="6.85546875" style="32" customWidth="1"/>
    <col min="12801" max="12801" width="70.7109375" style="32" customWidth="1"/>
    <col min="12802" max="12802" width="13.5703125" style="32" customWidth="1"/>
    <col min="12803" max="12803" width="13.42578125" style="32" customWidth="1"/>
    <col min="12804" max="12805" width="0" style="32" hidden="1" customWidth="1"/>
    <col min="12806" max="13055" width="6.140625" style="32"/>
    <col min="13056" max="13056" width="6.85546875" style="32" customWidth="1"/>
    <col min="13057" max="13057" width="70.7109375" style="32" customWidth="1"/>
    <col min="13058" max="13058" width="13.5703125" style="32" customWidth="1"/>
    <col min="13059" max="13059" width="13.42578125" style="32" customWidth="1"/>
    <col min="13060" max="13061" width="0" style="32" hidden="1" customWidth="1"/>
    <col min="13062" max="13311" width="6.140625" style="32"/>
    <col min="13312" max="13312" width="6.85546875" style="32" customWidth="1"/>
    <col min="13313" max="13313" width="70.7109375" style="32" customWidth="1"/>
    <col min="13314" max="13314" width="13.5703125" style="32" customWidth="1"/>
    <col min="13315" max="13315" width="13.42578125" style="32" customWidth="1"/>
    <col min="13316" max="13317" width="0" style="32" hidden="1" customWidth="1"/>
    <col min="13318" max="13567" width="6.140625" style="32"/>
    <col min="13568" max="13568" width="6.85546875" style="32" customWidth="1"/>
    <col min="13569" max="13569" width="70.7109375" style="32" customWidth="1"/>
    <col min="13570" max="13570" width="13.5703125" style="32" customWidth="1"/>
    <col min="13571" max="13571" width="13.42578125" style="32" customWidth="1"/>
    <col min="13572" max="13573" width="0" style="32" hidden="1" customWidth="1"/>
    <col min="13574" max="13823" width="6.140625" style="32"/>
    <col min="13824" max="13824" width="6.85546875" style="32" customWidth="1"/>
    <col min="13825" max="13825" width="70.7109375" style="32" customWidth="1"/>
    <col min="13826" max="13826" width="13.5703125" style="32" customWidth="1"/>
    <col min="13827" max="13827" width="13.42578125" style="32" customWidth="1"/>
    <col min="13828" max="13829" width="0" style="32" hidden="1" customWidth="1"/>
    <col min="13830" max="14079" width="6.140625" style="32"/>
    <col min="14080" max="14080" width="6.85546875" style="32" customWidth="1"/>
    <col min="14081" max="14081" width="70.7109375" style="32" customWidth="1"/>
    <col min="14082" max="14082" width="13.5703125" style="32" customWidth="1"/>
    <col min="14083" max="14083" width="13.42578125" style="32" customWidth="1"/>
    <col min="14084" max="14085" width="0" style="32" hidden="1" customWidth="1"/>
    <col min="14086" max="14335" width="6.140625" style="32"/>
    <col min="14336" max="14336" width="6.85546875" style="32" customWidth="1"/>
    <col min="14337" max="14337" width="70.7109375" style="32" customWidth="1"/>
    <col min="14338" max="14338" width="13.5703125" style="32" customWidth="1"/>
    <col min="14339" max="14339" width="13.42578125" style="32" customWidth="1"/>
    <col min="14340" max="14341" width="0" style="32" hidden="1" customWidth="1"/>
    <col min="14342" max="14591" width="6.140625" style="32"/>
    <col min="14592" max="14592" width="6.85546875" style="32" customWidth="1"/>
    <col min="14593" max="14593" width="70.7109375" style="32" customWidth="1"/>
    <col min="14594" max="14594" width="13.5703125" style="32" customWidth="1"/>
    <col min="14595" max="14595" width="13.42578125" style="32" customWidth="1"/>
    <col min="14596" max="14597" width="0" style="32" hidden="1" customWidth="1"/>
    <col min="14598" max="14847" width="6.140625" style="32"/>
    <col min="14848" max="14848" width="6.85546875" style="32" customWidth="1"/>
    <col min="14849" max="14849" width="70.7109375" style="32" customWidth="1"/>
    <col min="14850" max="14850" width="13.5703125" style="32" customWidth="1"/>
    <col min="14851" max="14851" width="13.42578125" style="32" customWidth="1"/>
    <col min="14852" max="14853" width="0" style="32" hidden="1" customWidth="1"/>
    <col min="14854" max="15103" width="6.140625" style="32"/>
    <col min="15104" max="15104" width="6.85546875" style="32" customWidth="1"/>
    <col min="15105" max="15105" width="70.7109375" style="32" customWidth="1"/>
    <col min="15106" max="15106" width="13.5703125" style="32" customWidth="1"/>
    <col min="15107" max="15107" width="13.42578125" style="32" customWidth="1"/>
    <col min="15108" max="15109" width="0" style="32" hidden="1" customWidth="1"/>
    <col min="15110" max="15359" width="6.140625" style="32"/>
    <col min="15360" max="15360" width="6.85546875" style="32" customWidth="1"/>
    <col min="15361" max="15361" width="70.7109375" style="32" customWidth="1"/>
    <col min="15362" max="15362" width="13.5703125" style="32" customWidth="1"/>
    <col min="15363" max="15363" width="13.42578125" style="32" customWidth="1"/>
    <col min="15364" max="15365" width="0" style="32" hidden="1" customWidth="1"/>
    <col min="15366" max="15615" width="6.140625" style="32"/>
    <col min="15616" max="15616" width="6.85546875" style="32" customWidth="1"/>
    <col min="15617" max="15617" width="70.7109375" style="32" customWidth="1"/>
    <col min="15618" max="15618" width="13.5703125" style="32" customWidth="1"/>
    <col min="15619" max="15619" width="13.42578125" style="32" customWidth="1"/>
    <col min="15620" max="15621" width="0" style="32" hidden="1" customWidth="1"/>
    <col min="15622" max="15871" width="6.140625" style="32"/>
    <col min="15872" max="15872" width="6.85546875" style="32" customWidth="1"/>
    <col min="15873" max="15873" width="70.7109375" style="32" customWidth="1"/>
    <col min="15874" max="15874" width="13.5703125" style="32" customWidth="1"/>
    <col min="15875" max="15875" width="13.42578125" style="32" customWidth="1"/>
    <col min="15876" max="15877" width="0" style="32" hidden="1" customWidth="1"/>
    <col min="15878" max="16127" width="6.140625" style="32"/>
    <col min="16128" max="16128" width="6.85546875" style="32" customWidth="1"/>
    <col min="16129" max="16129" width="70.7109375" style="32" customWidth="1"/>
    <col min="16130" max="16130" width="13.5703125" style="32" customWidth="1"/>
    <col min="16131" max="16131" width="13.42578125" style="32" customWidth="1"/>
    <col min="16132" max="16133" width="0" style="32" hidden="1" customWidth="1"/>
    <col min="16134" max="16384" width="6.140625" style="32"/>
  </cols>
  <sheetData>
    <row r="1" spans="1:12" s="28" customFormat="1" ht="20.25" customHeight="1">
      <c r="A1" s="789" t="s">
        <v>8</v>
      </c>
      <c r="B1" s="773" t="s">
        <v>546</v>
      </c>
      <c r="C1" s="791" t="s">
        <v>9</v>
      </c>
      <c r="D1" s="793" t="s">
        <v>1232</v>
      </c>
      <c r="E1" s="793" t="s">
        <v>1233</v>
      </c>
      <c r="F1" s="791" t="s">
        <v>235</v>
      </c>
      <c r="G1" s="778" t="s">
        <v>1262</v>
      </c>
      <c r="H1" s="778" t="s">
        <v>235</v>
      </c>
      <c r="I1" s="778" t="s">
        <v>1262</v>
      </c>
      <c r="J1" s="778" t="s">
        <v>235</v>
      </c>
      <c r="K1" s="780" t="s">
        <v>236</v>
      </c>
      <c r="L1" s="498"/>
    </row>
    <row r="2" spans="1:12" s="28" customFormat="1" ht="30.75" customHeight="1">
      <c r="A2" s="790"/>
      <c r="B2" s="774"/>
      <c r="C2" s="792"/>
      <c r="D2" s="794"/>
      <c r="E2" s="794"/>
      <c r="F2" s="792"/>
      <c r="G2" s="779"/>
      <c r="H2" s="779"/>
      <c r="I2" s="779"/>
      <c r="J2" s="779"/>
      <c r="K2" s="781"/>
      <c r="L2" s="498"/>
    </row>
    <row r="3" spans="1:12" s="29" customFormat="1" ht="15" customHeight="1">
      <c r="A3" s="790"/>
      <c r="B3" s="505"/>
      <c r="C3" s="668" t="s">
        <v>10</v>
      </c>
      <c r="D3" s="668" t="s">
        <v>11</v>
      </c>
      <c r="E3" s="668" t="s">
        <v>11</v>
      </c>
      <c r="F3" s="668" t="s">
        <v>12</v>
      </c>
      <c r="G3" s="401" t="s">
        <v>12</v>
      </c>
      <c r="H3" s="401" t="s">
        <v>237</v>
      </c>
      <c r="I3" s="401" t="s">
        <v>12</v>
      </c>
      <c r="J3" s="401" t="s">
        <v>237</v>
      </c>
      <c r="K3" s="402" t="s">
        <v>238</v>
      </c>
      <c r="L3" s="499"/>
    </row>
    <row r="4" spans="1:12" s="28" customFormat="1" ht="12.75" customHeight="1">
      <c r="A4" s="506" t="s">
        <v>2</v>
      </c>
      <c r="B4" s="400" t="s">
        <v>545</v>
      </c>
      <c r="C4" s="507" t="s">
        <v>609</v>
      </c>
      <c r="D4" s="508">
        <f t="shared" ref="D4:K4" si="0">SUM(D5,D12)</f>
        <v>104817</v>
      </c>
      <c r="E4" s="508">
        <f t="shared" si="0"/>
        <v>111092</v>
      </c>
      <c r="F4" s="508">
        <f t="shared" si="0"/>
        <v>1163</v>
      </c>
      <c r="G4" s="508">
        <f t="shared" si="0"/>
        <v>112255</v>
      </c>
      <c r="H4" s="508">
        <f t="shared" si="0"/>
        <v>1263</v>
      </c>
      <c r="I4" s="508">
        <f t="shared" si="0"/>
        <v>113518</v>
      </c>
      <c r="J4" s="508">
        <f t="shared" si="0"/>
        <v>2802</v>
      </c>
      <c r="K4" s="509">
        <f t="shared" si="0"/>
        <v>116320</v>
      </c>
      <c r="L4" s="498"/>
    </row>
    <row r="5" spans="1:12" s="35" customFormat="1" ht="12.75" customHeight="1">
      <c r="A5" s="506" t="s">
        <v>4</v>
      </c>
      <c r="B5" s="510" t="s">
        <v>558</v>
      </c>
      <c r="C5" s="511" t="s">
        <v>571</v>
      </c>
      <c r="D5" s="512">
        <f t="shared" ref="D5:K5" si="1">SUM(D6:D11)</f>
        <v>87708</v>
      </c>
      <c r="E5" s="512">
        <f t="shared" si="1"/>
        <v>99511</v>
      </c>
      <c r="F5" s="512">
        <f t="shared" si="1"/>
        <v>951</v>
      </c>
      <c r="G5" s="512">
        <f t="shared" si="1"/>
        <v>100462</v>
      </c>
      <c r="H5" s="512">
        <f t="shared" si="1"/>
        <v>0</v>
      </c>
      <c r="I5" s="512">
        <f t="shared" si="1"/>
        <v>100462</v>
      </c>
      <c r="J5" s="512">
        <f t="shared" si="1"/>
        <v>1877</v>
      </c>
      <c r="K5" s="513">
        <f t="shared" si="1"/>
        <v>102339</v>
      </c>
      <c r="L5" s="500"/>
    </row>
    <row r="6" spans="1:12" s="28" customFormat="1" ht="12.75" customHeight="1">
      <c r="A6" s="506" t="s">
        <v>50</v>
      </c>
      <c r="B6" s="514" t="s">
        <v>610</v>
      </c>
      <c r="C6" s="515" t="s">
        <v>611</v>
      </c>
      <c r="D6" s="516">
        <v>11532</v>
      </c>
      <c r="E6" s="516">
        <v>11800</v>
      </c>
      <c r="F6" s="516"/>
      <c r="G6" s="516">
        <f>SUM(E6,F6)</f>
        <v>11800</v>
      </c>
      <c r="H6" s="516"/>
      <c r="I6" s="516">
        <f t="shared" ref="I6:I68" si="2">SUM(G6,H6)</f>
        <v>11800</v>
      </c>
      <c r="J6" s="516">
        <v>7</v>
      </c>
      <c r="K6" s="517">
        <f>SUM(I6,J6)</f>
        <v>11807</v>
      </c>
      <c r="L6" s="498"/>
    </row>
    <row r="7" spans="1:12" s="285" customFormat="1" ht="12.75" customHeight="1">
      <c r="A7" s="506" t="s">
        <v>13</v>
      </c>
      <c r="B7" s="514" t="s">
        <v>612</v>
      </c>
      <c r="C7" s="515" t="s">
        <v>613</v>
      </c>
      <c r="D7" s="516">
        <v>46858</v>
      </c>
      <c r="E7" s="516">
        <v>53455</v>
      </c>
      <c r="F7" s="516">
        <v>524</v>
      </c>
      <c r="G7" s="516">
        <f>SUM(E7,F7)</f>
        <v>53979</v>
      </c>
      <c r="H7" s="516"/>
      <c r="I7" s="516">
        <f t="shared" si="2"/>
        <v>53979</v>
      </c>
      <c r="J7" s="516">
        <v>394</v>
      </c>
      <c r="K7" s="517">
        <f t="shared" ref="K7:K11" si="3">SUM(I7,J7)</f>
        <v>54373</v>
      </c>
      <c r="L7" s="498"/>
    </row>
    <row r="8" spans="1:12" s="285" customFormat="1" ht="12.75" customHeight="1">
      <c r="A8" s="506" t="s">
        <v>51</v>
      </c>
      <c r="B8" s="514" t="s">
        <v>618</v>
      </c>
      <c r="C8" s="515" t="s">
        <v>614</v>
      </c>
      <c r="D8" s="516">
        <v>27958</v>
      </c>
      <c r="E8" s="516">
        <v>32456</v>
      </c>
      <c r="F8" s="516">
        <v>145</v>
      </c>
      <c r="G8" s="516">
        <f>SUM(E8,F8)</f>
        <v>32601</v>
      </c>
      <c r="H8" s="516"/>
      <c r="I8" s="516">
        <f t="shared" si="2"/>
        <v>32601</v>
      </c>
      <c r="J8" s="516">
        <v>267</v>
      </c>
      <c r="K8" s="517">
        <f t="shared" si="3"/>
        <v>32868</v>
      </c>
      <c r="L8" s="498"/>
    </row>
    <row r="9" spans="1:12" s="285" customFormat="1" ht="12.75" customHeight="1">
      <c r="A9" s="506" t="s">
        <v>14</v>
      </c>
      <c r="B9" s="514" t="s">
        <v>619</v>
      </c>
      <c r="C9" s="515" t="s">
        <v>615</v>
      </c>
      <c r="D9" s="516">
        <v>1360</v>
      </c>
      <c r="E9" s="516">
        <v>1800</v>
      </c>
      <c r="F9" s="516"/>
      <c r="G9" s="516">
        <f>SUM(E9,F9)</f>
        <v>1800</v>
      </c>
      <c r="H9" s="516"/>
      <c r="I9" s="516">
        <f t="shared" si="2"/>
        <v>1800</v>
      </c>
      <c r="J9" s="516"/>
      <c r="K9" s="517">
        <f t="shared" si="3"/>
        <v>1800</v>
      </c>
      <c r="L9" s="498"/>
    </row>
    <row r="10" spans="1:12" s="28" customFormat="1" ht="12.75" customHeight="1">
      <c r="A10" s="506" t="s">
        <v>52</v>
      </c>
      <c r="B10" s="514" t="s">
        <v>620</v>
      </c>
      <c r="C10" s="437" t="s">
        <v>616</v>
      </c>
      <c r="D10" s="516"/>
      <c r="E10" s="516"/>
      <c r="F10" s="516">
        <v>282</v>
      </c>
      <c r="G10" s="516">
        <f>SUM(E10,F10)</f>
        <v>282</v>
      </c>
      <c r="H10" s="516"/>
      <c r="I10" s="516">
        <f t="shared" si="2"/>
        <v>282</v>
      </c>
      <c r="J10" s="516">
        <v>1095</v>
      </c>
      <c r="K10" s="517">
        <f t="shared" si="3"/>
        <v>1377</v>
      </c>
      <c r="L10" s="498"/>
    </row>
    <row r="11" spans="1:12" s="28" customFormat="1" ht="12.75" customHeight="1">
      <c r="A11" s="506" t="s">
        <v>15</v>
      </c>
      <c r="B11" s="514" t="s">
        <v>621</v>
      </c>
      <c r="C11" s="437" t="s">
        <v>617</v>
      </c>
      <c r="D11" s="516"/>
      <c r="E11" s="516"/>
      <c r="F11" s="516"/>
      <c r="G11" s="516"/>
      <c r="H11" s="516"/>
      <c r="I11" s="516">
        <f t="shared" si="2"/>
        <v>0</v>
      </c>
      <c r="J11" s="516">
        <v>114</v>
      </c>
      <c r="K11" s="517">
        <f t="shared" si="3"/>
        <v>114</v>
      </c>
      <c r="L11" s="498"/>
    </row>
    <row r="12" spans="1:12" s="33" customFormat="1" ht="12.75" customHeight="1">
      <c r="A12" s="506" t="s">
        <v>53</v>
      </c>
      <c r="B12" s="510"/>
      <c r="C12" s="511" t="s">
        <v>572</v>
      </c>
      <c r="D12" s="518">
        <f t="shared" ref="D12:K12" si="4">SUM(D13:D17)</f>
        <v>17109</v>
      </c>
      <c r="E12" s="518">
        <f t="shared" si="4"/>
        <v>11581</v>
      </c>
      <c r="F12" s="518">
        <f t="shared" si="4"/>
        <v>212</v>
      </c>
      <c r="G12" s="518">
        <f t="shared" si="4"/>
        <v>11793</v>
      </c>
      <c r="H12" s="518">
        <f t="shared" si="4"/>
        <v>1263</v>
      </c>
      <c r="I12" s="518">
        <f t="shared" si="4"/>
        <v>13056</v>
      </c>
      <c r="J12" s="518">
        <f t="shared" si="4"/>
        <v>925</v>
      </c>
      <c r="K12" s="519">
        <f t="shared" si="4"/>
        <v>13981</v>
      </c>
      <c r="L12" s="501"/>
    </row>
    <row r="13" spans="1:12" ht="12.75" customHeight="1">
      <c r="A13" s="506" t="s">
        <v>16</v>
      </c>
      <c r="B13" s="514" t="s">
        <v>622</v>
      </c>
      <c r="C13" s="437" t="s">
        <v>623</v>
      </c>
      <c r="D13" s="438"/>
      <c r="E13" s="438"/>
      <c r="F13" s="516"/>
      <c r="G13" s="516"/>
      <c r="H13" s="516"/>
      <c r="I13" s="516">
        <f t="shared" si="2"/>
        <v>0</v>
      </c>
      <c r="J13" s="516"/>
      <c r="K13" s="517">
        <f t="shared" ref="K13:K22" si="5">SUM(I13,J13)</f>
        <v>0</v>
      </c>
      <c r="L13" s="502"/>
    </row>
    <row r="14" spans="1:12" ht="12.75" customHeight="1">
      <c r="A14" s="506" t="s">
        <v>17</v>
      </c>
      <c r="B14" s="514" t="s">
        <v>624</v>
      </c>
      <c r="C14" s="437" t="s">
        <v>625</v>
      </c>
      <c r="D14" s="438"/>
      <c r="E14" s="438"/>
      <c r="F14" s="516"/>
      <c r="G14" s="516"/>
      <c r="H14" s="516"/>
      <c r="I14" s="516">
        <f t="shared" si="2"/>
        <v>0</v>
      </c>
      <c r="J14" s="516"/>
      <c r="K14" s="517">
        <f t="shared" si="5"/>
        <v>0</v>
      </c>
      <c r="L14" s="502"/>
    </row>
    <row r="15" spans="1:12" ht="12.75" customHeight="1">
      <c r="A15" s="506" t="s">
        <v>19</v>
      </c>
      <c r="B15" s="514" t="s">
        <v>626</v>
      </c>
      <c r="C15" s="441" t="s">
        <v>627</v>
      </c>
      <c r="D15" s="438"/>
      <c r="E15" s="438"/>
      <c r="F15" s="516"/>
      <c r="G15" s="516"/>
      <c r="H15" s="516"/>
      <c r="I15" s="516">
        <f t="shared" si="2"/>
        <v>0</v>
      </c>
      <c r="J15" s="516"/>
      <c r="K15" s="517">
        <f t="shared" si="5"/>
        <v>0</v>
      </c>
      <c r="L15" s="502"/>
    </row>
    <row r="16" spans="1:12" ht="12.75" customHeight="1">
      <c r="A16" s="506" t="s">
        <v>20</v>
      </c>
      <c r="B16" s="514" t="s">
        <v>628</v>
      </c>
      <c r="C16" s="441" t="s">
        <v>629</v>
      </c>
      <c r="D16" s="438"/>
      <c r="E16" s="438"/>
      <c r="F16" s="516"/>
      <c r="G16" s="516"/>
      <c r="H16" s="516"/>
      <c r="I16" s="516">
        <f t="shared" si="2"/>
        <v>0</v>
      </c>
      <c r="J16" s="516"/>
      <c r="K16" s="517">
        <f t="shared" si="5"/>
        <v>0</v>
      </c>
      <c r="L16" s="502"/>
    </row>
    <row r="17" spans="1:12" ht="12.75" customHeight="1">
      <c r="A17" s="506" t="s">
        <v>21</v>
      </c>
      <c r="B17" s="514" t="s">
        <v>631</v>
      </c>
      <c r="C17" s="441" t="s">
        <v>630</v>
      </c>
      <c r="D17" s="438">
        <f>SUM(D18:D21)</f>
        <v>17109</v>
      </c>
      <c r="E17" s="438">
        <f>SUM(E18:E21)</f>
        <v>11581</v>
      </c>
      <c r="F17" s="438">
        <f>SUM(F18:F21)</f>
        <v>212</v>
      </c>
      <c r="G17" s="438">
        <f>SUM(G18:G22)</f>
        <v>11793</v>
      </c>
      <c r="H17" s="438">
        <f>SUM(H18:H22)</f>
        <v>1263</v>
      </c>
      <c r="I17" s="438">
        <f>SUM(I18:I22)</f>
        <v>13056</v>
      </c>
      <c r="J17" s="438">
        <f t="shared" ref="J17:K17" si="6">SUM(J18:J22)</f>
        <v>925</v>
      </c>
      <c r="K17" s="520">
        <f t="shared" si="6"/>
        <v>13981</v>
      </c>
      <c r="L17" s="502"/>
    </row>
    <row r="18" spans="1:12" ht="12.75" customHeight="1">
      <c r="A18" s="506" t="s">
        <v>22</v>
      </c>
      <c r="B18" s="514"/>
      <c r="C18" s="441" t="s">
        <v>632</v>
      </c>
      <c r="D18" s="438">
        <v>4414</v>
      </c>
      <c r="E18" s="438">
        <v>4740</v>
      </c>
      <c r="F18" s="516"/>
      <c r="G18" s="516">
        <f>SUM(E18,F18)</f>
        <v>4740</v>
      </c>
      <c r="H18" s="516"/>
      <c r="I18" s="516">
        <f t="shared" si="2"/>
        <v>4740</v>
      </c>
      <c r="J18" s="516">
        <v>58</v>
      </c>
      <c r="K18" s="517">
        <f t="shared" si="5"/>
        <v>4798</v>
      </c>
      <c r="L18" s="502"/>
    </row>
    <row r="19" spans="1:12" ht="12.75" customHeight="1">
      <c r="A19" s="506" t="s">
        <v>23</v>
      </c>
      <c r="B19" s="514"/>
      <c r="C19" s="441" t="s">
        <v>633</v>
      </c>
      <c r="D19" s="438">
        <v>11095</v>
      </c>
      <c r="E19" s="438">
        <v>5906</v>
      </c>
      <c r="F19" s="516"/>
      <c r="G19" s="516">
        <f>SUM(E19,F19)</f>
        <v>5906</v>
      </c>
      <c r="H19" s="516">
        <v>1106</v>
      </c>
      <c r="I19" s="516">
        <f t="shared" si="2"/>
        <v>7012</v>
      </c>
      <c r="J19" s="516">
        <v>720</v>
      </c>
      <c r="K19" s="517">
        <f t="shared" si="5"/>
        <v>7732</v>
      </c>
      <c r="L19" s="502"/>
    </row>
    <row r="20" spans="1:12" ht="12.75" customHeight="1">
      <c r="A20" s="506" t="s">
        <v>24</v>
      </c>
      <c r="B20" s="514"/>
      <c r="C20" s="441" t="s">
        <v>634</v>
      </c>
      <c r="D20" s="438">
        <v>300</v>
      </c>
      <c r="E20" s="438">
        <v>135</v>
      </c>
      <c r="F20" s="516">
        <v>212</v>
      </c>
      <c r="G20" s="516">
        <f>SUM(E20,F20)</f>
        <v>347</v>
      </c>
      <c r="H20" s="516"/>
      <c r="I20" s="516">
        <f t="shared" si="2"/>
        <v>347</v>
      </c>
      <c r="J20" s="516"/>
      <c r="K20" s="517">
        <f t="shared" si="5"/>
        <v>347</v>
      </c>
      <c r="L20" s="502"/>
    </row>
    <row r="21" spans="1:12" ht="12.75" customHeight="1">
      <c r="A21" s="506" t="s">
        <v>25</v>
      </c>
      <c r="B21" s="514"/>
      <c r="C21" s="441" t="s">
        <v>635</v>
      </c>
      <c r="D21" s="438">
        <v>1300</v>
      </c>
      <c r="E21" s="438">
        <v>800</v>
      </c>
      <c r="F21" s="516"/>
      <c r="G21" s="516">
        <f>SUM(E21,F21)</f>
        <v>800</v>
      </c>
      <c r="H21" s="516"/>
      <c r="I21" s="516">
        <f t="shared" si="2"/>
        <v>800</v>
      </c>
      <c r="J21" s="516"/>
      <c r="K21" s="517">
        <f t="shared" si="5"/>
        <v>800</v>
      </c>
      <c r="L21" s="502"/>
    </row>
    <row r="22" spans="1:12" ht="12.75" customHeight="1">
      <c r="A22" s="506" t="s">
        <v>27</v>
      </c>
      <c r="B22" s="514"/>
      <c r="C22" s="441" t="s">
        <v>1269</v>
      </c>
      <c r="D22" s="438"/>
      <c r="E22" s="438"/>
      <c r="F22" s="516"/>
      <c r="G22" s="516"/>
      <c r="H22" s="516">
        <v>157</v>
      </c>
      <c r="I22" s="516">
        <f t="shared" si="2"/>
        <v>157</v>
      </c>
      <c r="J22" s="516">
        <v>147</v>
      </c>
      <c r="K22" s="517">
        <f t="shared" si="5"/>
        <v>304</v>
      </c>
      <c r="L22" s="502"/>
    </row>
    <row r="23" spans="1:12" s="285" customFormat="1" ht="12.75" customHeight="1">
      <c r="A23" s="506" t="s">
        <v>28</v>
      </c>
      <c r="B23" s="400" t="s">
        <v>547</v>
      </c>
      <c r="C23" s="507" t="s">
        <v>636</v>
      </c>
      <c r="D23" s="508">
        <f t="shared" ref="D23:K23" si="7">SUM(D24,D25)</f>
        <v>0</v>
      </c>
      <c r="E23" s="508">
        <f t="shared" si="7"/>
        <v>135455</v>
      </c>
      <c r="F23" s="508">
        <f t="shared" si="7"/>
        <v>13153</v>
      </c>
      <c r="G23" s="508">
        <f t="shared" si="7"/>
        <v>148608</v>
      </c>
      <c r="H23" s="508">
        <f t="shared" si="7"/>
        <v>4564</v>
      </c>
      <c r="I23" s="508">
        <f t="shared" si="7"/>
        <v>153172</v>
      </c>
      <c r="J23" s="508">
        <f t="shared" si="7"/>
        <v>0</v>
      </c>
      <c r="K23" s="509">
        <f t="shared" si="7"/>
        <v>153172</v>
      </c>
      <c r="L23" s="498"/>
    </row>
    <row r="24" spans="1:12" s="35" customFormat="1" ht="12.75" customHeight="1">
      <c r="A24" s="506" t="s">
        <v>54</v>
      </c>
      <c r="B24" s="510" t="s">
        <v>578</v>
      </c>
      <c r="C24" s="511" t="s">
        <v>576</v>
      </c>
      <c r="D24" s="521"/>
      <c r="E24" s="521"/>
      <c r="F24" s="516"/>
      <c r="G24" s="516"/>
      <c r="H24" s="516"/>
      <c r="I24" s="516">
        <f t="shared" si="2"/>
        <v>0</v>
      </c>
      <c r="J24" s="516"/>
      <c r="K24" s="517">
        <f>SUM(I24,J24)</f>
        <v>0</v>
      </c>
      <c r="L24" s="500"/>
    </row>
    <row r="25" spans="1:12" s="33" customFormat="1" ht="12.75" customHeight="1">
      <c r="A25" s="506" t="s">
        <v>55</v>
      </c>
      <c r="B25" s="510"/>
      <c r="C25" s="511" t="s">
        <v>577</v>
      </c>
      <c r="D25" s="518">
        <f t="shared" ref="D25:K25" si="8">SUM(D26:D29)</f>
        <v>0</v>
      </c>
      <c r="E25" s="518">
        <f t="shared" si="8"/>
        <v>135455</v>
      </c>
      <c r="F25" s="518">
        <f t="shared" si="8"/>
        <v>13153</v>
      </c>
      <c r="G25" s="518">
        <f t="shared" si="8"/>
        <v>148608</v>
      </c>
      <c r="H25" s="518">
        <f t="shared" si="8"/>
        <v>4564</v>
      </c>
      <c r="I25" s="518">
        <f t="shared" si="8"/>
        <v>153172</v>
      </c>
      <c r="J25" s="518">
        <f t="shared" si="8"/>
        <v>0</v>
      </c>
      <c r="K25" s="519">
        <f t="shared" si="8"/>
        <v>153172</v>
      </c>
      <c r="L25" s="501"/>
    </row>
    <row r="26" spans="1:12" ht="12.75" customHeight="1">
      <c r="A26" s="506" t="s">
        <v>29</v>
      </c>
      <c r="B26" s="514" t="s">
        <v>637</v>
      </c>
      <c r="C26" s="437" t="s">
        <v>625</v>
      </c>
      <c r="D26" s="438"/>
      <c r="E26" s="438"/>
      <c r="F26" s="516"/>
      <c r="G26" s="516"/>
      <c r="H26" s="516"/>
      <c r="I26" s="516">
        <f t="shared" si="2"/>
        <v>0</v>
      </c>
      <c r="J26" s="516"/>
      <c r="K26" s="517">
        <f t="shared" ref="K26:K30" si="9">SUM(I26,J26)</f>
        <v>0</v>
      </c>
      <c r="L26" s="502"/>
    </row>
    <row r="27" spans="1:12" ht="12.75" customHeight="1">
      <c r="A27" s="506" t="s">
        <v>30</v>
      </c>
      <c r="B27" s="514" t="s">
        <v>638</v>
      </c>
      <c r="C27" s="441" t="s">
        <v>627</v>
      </c>
      <c r="D27" s="438"/>
      <c r="E27" s="438"/>
      <c r="F27" s="516"/>
      <c r="G27" s="516"/>
      <c r="H27" s="516"/>
      <c r="I27" s="516">
        <f t="shared" si="2"/>
        <v>0</v>
      </c>
      <c r="J27" s="516"/>
      <c r="K27" s="517">
        <f t="shared" si="9"/>
        <v>0</v>
      </c>
      <c r="L27" s="502"/>
    </row>
    <row r="28" spans="1:12" ht="12.75" customHeight="1">
      <c r="A28" s="506" t="s">
        <v>31</v>
      </c>
      <c r="B28" s="514" t="s">
        <v>639</v>
      </c>
      <c r="C28" s="441" t="s">
        <v>629</v>
      </c>
      <c r="D28" s="438"/>
      <c r="E28" s="438"/>
      <c r="F28" s="516"/>
      <c r="G28" s="516"/>
      <c r="H28" s="516"/>
      <c r="I28" s="516">
        <f t="shared" si="2"/>
        <v>0</v>
      </c>
      <c r="J28" s="516"/>
      <c r="K28" s="517">
        <f t="shared" si="9"/>
        <v>0</v>
      </c>
      <c r="L28" s="502"/>
    </row>
    <row r="29" spans="1:12" ht="12.75" customHeight="1">
      <c r="A29" s="506" t="s">
        <v>32</v>
      </c>
      <c r="B29" s="514" t="s">
        <v>640</v>
      </c>
      <c r="C29" s="441" t="s">
        <v>641</v>
      </c>
      <c r="D29" s="438"/>
      <c r="E29" s="438">
        <v>135455</v>
      </c>
      <c r="F29" s="516">
        <v>13153</v>
      </c>
      <c r="G29" s="516">
        <f>SUM(E29,F29)</f>
        <v>148608</v>
      </c>
      <c r="H29" s="516">
        <v>4564</v>
      </c>
      <c r="I29" s="516">
        <f t="shared" si="2"/>
        <v>153172</v>
      </c>
      <c r="J29" s="516"/>
      <c r="K29" s="517">
        <f t="shared" si="9"/>
        <v>153172</v>
      </c>
      <c r="L29" s="502"/>
    </row>
    <row r="30" spans="1:12" ht="12.75" customHeight="1">
      <c r="A30" s="506" t="s">
        <v>33</v>
      </c>
      <c r="B30" s="514"/>
      <c r="C30" s="441"/>
      <c r="D30" s="438"/>
      <c r="E30" s="438"/>
      <c r="F30" s="516"/>
      <c r="G30" s="516"/>
      <c r="H30" s="516"/>
      <c r="I30" s="516">
        <f t="shared" si="2"/>
        <v>0</v>
      </c>
      <c r="J30" s="516"/>
      <c r="K30" s="517">
        <f t="shared" si="9"/>
        <v>0</v>
      </c>
      <c r="L30" s="502"/>
    </row>
    <row r="31" spans="1:12" s="34" customFormat="1" ht="12.75" customHeight="1">
      <c r="A31" s="506" t="s">
        <v>34</v>
      </c>
      <c r="B31" s="400" t="s">
        <v>547</v>
      </c>
      <c r="C31" s="507" t="s">
        <v>642</v>
      </c>
      <c r="D31" s="522">
        <f t="shared" ref="D31:K31" si="10">SUM(D41,D37,D35,D34,D33,D32)</f>
        <v>34300</v>
      </c>
      <c r="E31" s="522">
        <f t="shared" si="10"/>
        <v>37950</v>
      </c>
      <c r="F31" s="522">
        <f t="shared" si="10"/>
        <v>0</v>
      </c>
      <c r="G31" s="522">
        <f t="shared" si="10"/>
        <v>37950</v>
      </c>
      <c r="H31" s="522">
        <f t="shared" si="10"/>
        <v>0</v>
      </c>
      <c r="I31" s="522">
        <f t="shared" si="10"/>
        <v>37950</v>
      </c>
      <c r="J31" s="522">
        <f t="shared" si="10"/>
        <v>3000</v>
      </c>
      <c r="K31" s="523">
        <f t="shared" si="10"/>
        <v>40950</v>
      </c>
      <c r="L31" s="503"/>
    </row>
    <row r="32" spans="1:12" s="33" customFormat="1" ht="12.75" customHeight="1">
      <c r="A32" s="506" t="s">
        <v>36</v>
      </c>
      <c r="B32" s="511" t="s">
        <v>582</v>
      </c>
      <c r="C32" s="511" t="s">
        <v>583</v>
      </c>
      <c r="D32" s="518"/>
      <c r="E32" s="518"/>
      <c r="F32" s="516"/>
      <c r="G32" s="516"/>
      <c r="H32" s="516"/>
      <c r="I32" s="516">
        <f t="shared" si="2"/>
        <v>0</v>
      </c>
      <c r="J32" s="516"/>
      <c r="K32" s="517">
        <f t="shared" ref="K32:K34" si="11">SUM(I32,J32)</f>
        <v>0</v>
      </c>
      <c r="L32" s="501"/>
    </row>
    <row r="33" spans="1:12" s="33" customFormat="1" ht="12.75" customHeight="1">
      <c r="A33" s="506" t="s">
        <v>38</v>
      </c>
      <c r="B33" s="511" t="s">
        <v>600</v>
      </c>
      <c r="C33" s="511" t="s">
        <v>606</v>
      </c>
      <c r="D33" s="518"/>
      <c r="E33" s="518"/>
      <c r="F33" s="516"/>
      <c r="G33" s="516"/>
      <c r="H33" s="516"/>
      <c r="I33" s="516">
        <f t="shared" si="2"/>
        <v>0</v>
      </c>
      <c r="J33" s="516"/>
      <c r="K33" s="517">
        <f t="shared" si="11"/>
        <v>0</v>
      </c>
      <c r="L33" s="501"/>
    </row>
    <row r="34" spans="1:12" s="33" customFormat="1" ht="12.75" customHeight="1">
      <c r="A34" s="506" t="s">
        <v>39</v>
      </c>
      <c r="B34" s="511" t="s">
        <v>601</v>
      </c>
      <c r="C34" s="511" t="s">
        <v>607</v>
      </c>
      <c r="D34" s="518"/>
      <c r="E34" s="518"/>
      <c r="F34" s="516"/>
      <c r="G34" s="516"/>
      <c r="H34" s="516"/>
      <c r="I34" s="516">
        <f t="shared" si="2"/>
        <v>0</v>
      </c>
      <c r="J34" s="516"/>
      <c r="K34" s="517">
        <f t="shared" si="11"/>
        <v>0</v>
      </c>
      <c r="L34" s="501"/>
    </row>
    <row r="35" spans="1:12" s="33" customFormat="1" ht="12.75" customHeight="1">
      <c r="A35" s="506" t="s">
        <v>40</v>
      </c>
      <c r="B35" s="511" t="s">
        <v>602</v>
      </c>
      <c r="C35" s="511" t="s">
        <v>608</v>
      </c>
      <c r="D35" s="518">
        <f t="shared" ref="D35:K35" si="12">SUM(D36:D36)</f>
        <v>500</v>
      </c>
      <c r="E35" s="518">
        <f t="shared" si="12"/>
        <v>1700</v>
      </c>
      <c r="F35" s="518">
        <f t="shared" si="12"/>
        <v>0</v>
      </c>
      <c r="G35" s="518">
        <f t="shared" si="12"/>
        <v>1700</v>
      </c>
      <c r="H35" s="518">
        <f t="shared" si="12"/>
        <v>0</v>
      </c>
      <c r="I35" s="518">
        <f t="shared" si="12"/>
        <v>1700</v>
      </c>
      <c r="J35" s="518">
        <f t="shared" si="12"/>
        <v>0</v>
      </c>
      <c r="K35" s="519">
        <f t="shared" si="12"/>
        <v>1700</v>
      </c>
      <c r="L35" s="501"/>
    </row>
    <row r="36" spans="1:12" ht="12.75" customHeight="1">
      <c r="A36" s="506" t="s">
        <v>41</v>
      </c>
      <c r="B36" s="524"/>
      <c r="C36" s="524" t="s">
        <v>242</v>
      </c>
      <c r="D36" s="438">
        <v>500</v>
      </c>
      <c r="E36" s="438">
        <v>1700</v>
      </c>
      <c r="F36" s="516"/>
      <c r="G36" s="516">
        <f>SUM(E36,F36)</f>
        <v>1700</v>
      </c>
      <c r="H36" s="516"/>
      <c r="I36" s="516">
        <f t="shared" si="2"/>
        <v>1700</v>
      </c>
      <c r="J36" s="516"/>
      <c r="K36" s="517">
        <f>SUM(I36,J36)</f>
        <v>1700</v>
      </c>
      <c r="L36" s="502"/>
    </row>
    <row r="37" spans="1:12" s="33" customFormat="1" ht="12.75" customHeight="1">
      <c r="A37" s="506" t="s">
        <v>42</v>
      </c>
      <c r="B37" s="511" t="s">
        <v>603</v>
      </c>
      <c r="C37" s="511" t="s">
        <v>584</v>
      </c>
      <c r="D37" s="518">
        <f t="shared" ref="D37:K37" si="13">SUM(D38:D40)</f>
        <v>33250</v>
      </c>
      <c r="E37" s="518">
        <f t="shared" si="13"/>
        <v>35550</v>
      </c>
      <c r="F37" s="518">
        <f t="shared" si="13"/>
        <v>0</v>
      </c>
      <c r="G37" s="518">
        <f t="shared" si="13"/>
        <v>35550</v>
      </c>
      <c r="H37" s="518">
        <f t="shared" si="13"/>
        <v>0</v>
      </c>
      <c r="I37" s="518">
        <f t="shared" si="13"/>
        <v>35550</v>
      </c>
      <c r="J37" s="518">
        <f t="shared" si="13"/>
        <v>3000</v>
      </c>
      <c r="K37" s="519">
        <f t="shared" si="13"/>
        <v>38550</v>
      </c>
      <c r="L37" s="501"/>
    </row>
    <row r="38" spans="1:12" ht="12.75" customHeight="1">
      <c r="A38" s="506" t="s">
        <v>43</v>
      </c>
      <c r="B38" s="524"/>
      <c r="C38" s="524" t="s">
        <v>243</v>
      </c>
      <c r="D38" s="438">
        <v>28000</v>
      </c>
      <c r="E38" s="438">
        <v>30000</v>
      </c>
      <c r="F38" s="516"/>
      <c r="G38" s="516">
        <f>SUM(E38,F38)</f>
        <v>30000</v>
      </c>
      <c r="H38" s="516"/>
      <c r="I38" s="516">
        <f t="shared" si="2"/>
        <v>30000</v>
      </c>
      <c r="J38" s="516">
        <v>3000</v>
      </c>
      <c r="K38" s="517">
        <f t="shared" ref="K38:K40" si="14">SUM(I38,J38)</f>
        <v>33000</v>
      </c>
      <c r="L38" s="502"/>
    </row>
    <row r="39" spans="1:12" ht="12.75" customHeight="1">
      <c r="A39" s="506" t="s">
        <v>44</v>
      </c>
      <c r="B39" s="524"/>
      <c r="C39" s="524" t="s">
        <v>246</v>
      </c>
      <c r="D39" s="438">
        <v>4150</v>
      </c>
      <c r="E39" s="438">
        <v>4150</v>
      </c>
      <c r="F39" s="516"/>
      <c r="G39" s="516">
        <f>SUM(E39,F39)</f>
        <v>4150</v>
      </c>
      <c r="H39" s="516"/>
      <c r="I39" s="516">
        <f t="shared" si="2"/>
        <v>4150</v>
      </c>
      <c r="J39" s="516"/>
      <c r="K39" s="517">
        <f t="shared" si="14"/>
        <v>4150</v>
      </c>
      <c r="L39" s="502"/>
    </row>
    <row r="40" spans="1:12" ht="12.75" customHeight="1">
      <c r="A40" s="506" t="s">
        <v>45</v>
      </c>
      <c r="B40" s="524"/>
      <c r="C40" s="524" t="s">
        <v>245</v>
      </c>
      <c r="D40" s="438">
        <v>1100</v>
      </c>
      <c r="E40" s="438">
        <v>1400</v>
      </c>
      <c r="F40" s="516"/>
      <c r="G40" s="516">
        <f>SUM(E40,F40)</f>
        <v>1400</v>
      </c>
      <c r="H40" s="516"/>
      <c r="I40" s="516">
        <f t="shared" si="2"/>
        <v>1400</v>
      </c>
      <c r="J40" s="516"/>
      <c r="K40" s="517">
        <f t="shared" si="14"/>
        <v>1400</v>
      </c>
      <c r="L40" s="502"/>
    </row>
    <row r="41" spans="1:12" s="33" customFormat="1" ht="12.75" customHeight="1">
      <c r="A41" s="506" t="s">
        <v>46</v>
      </c>
      <c r="B41" s="511" t="s">
        <v>585</v>
      </c>
      <c r="C41" s="511" t="s">
        <v>644</v>
      </c>
      <c r="D41" s="518">
        <f t="shared" ref="D41:K41" si="15">SUM(D42:D43)</f>
        <v>550</v>
      </c>
      <c r="E41" s="518">
        <f t="shared" si="15"/>
        <v>700</v>
      </c>
      <c r="F41" s="518">
        <f t="shared" si="15"/>
        <v>0</v>
      </c>
      <c r="G41" s="518">
        <f t="shared" si="15"/>
        <v>700</v>
      </c>
      <c r="H41" s="518">
        <f t="shared" si="15"/>
        <v>0</v>
      </c>
      <c r="I41" s="518">
        <f t="shared" si="15"/>
        <v>700</v>
      </c>
      <c r="J41" s="518">
        <f t="shared" si="15"/>
        <v>0</v>
      </c>
      <c r="K41" s="519">
        <f t="shared" si="15"/>
        <v>700</v>
      </c>
      <c r="L41" s="501"/>
    </row>
    <row r="42" spans="1:12" s="348" customFormat="1" ht="12.75" customHeight="1">
      <c r="A42" s="506" t="s">
        <v>56</v>
      </c>
      <c r="B42" s="511"/>
      <c r="C42" s="524" t="s">
        <v>643</v>
      </c>
      <c r="D42" s="438">
        <v>400</v>
      </c>
      <c r="E42" s="438">
        <v>600</v>
      </c>
      <c r="F42" s="516"/>
      <c r="G42" s="516">
        <f>SUM(E42,F42)</f>
        <v>600</v>
      </c>
      <c r="H42" s="516"/>
      <c r="I42" s="516">
        <f t="shared" si="2"/>
        <v>600</v>
      </c>
      <c r="J42" s="516"/>
      <c r="K42" s="517">
        <f t="shared" ref="K42:K44" si="16">SUM(I42,J42)</f>
        <v>600</v>
      </c>
      <c r="L42" s="501"/>
    </row>
    <row r="43" spans="1:12" s="348" customFormat="1" ht="12.75" customHeight="1">
      <c r="A43" s="506" t="s">
        <v>57</v>
      </c>
      <c r="B43" s="511"/>
      <c r="C43" s="524" t="s">
        <v>1235</v>
      </c>
      <c r="D43" s="438">
        <v>150</v>
      </c>
      <c r="E43" s="438">
        <v>100</v>
      </c>
      <c r="F43" s="516"/>
      <c r="G43" s="516">
        <f>SUM(E43,F43)</f>
        <v>100</v>
      </c>
      <c r="H43" s="516"/>
      <c r="I43" s="516">
        <f t="shared" si="2"/>
        <v>100</v>
      </c>
      <c r="J43" s="516"/>
      <c r="K43" s="517">
        <f t="shared" si="16"/>
        <v>100</v>
      </c>
      <c r="L43" s="501"/>
    </row>
    <row r="44" spans="1:12" s="33" customFormat="1" ht="12.75" customHeight="1">
      <c r="A44" s="506" t="s">
        <v>58</v>
      </c>
      <c r="B44" s="511"/>
      <c r="C44" s="511"/>
      <c r="D44" s="518"/>
      <c r="E44" s="518"/>
      <c r="F44" s="516"/>
      <c r="G44" s="516"/>
      <c r="H44" s="516"/>
      <c r="I44" s="516">
        <f t="shared" si="2"/>
        <v>0</v>
      </c>
      <c r="J44" s="516"/>
      <c r="K44" s="517">
        <f t="shared" si="16"/>
        <v>0</v>
      </c>
      <c r="L44" s="501"/>
    </row>
    <row r="45" spans="1:12" s="285" customFormat="1" ht="12.75" customHeight="1">
      <c r="A45" s="506" t="s">
        <v>48</v>
      </c>
      <c r="B45" s="400" t="s">
        <v>549</v>
      </c>
      <c r="C45" s="507" t="s">
        <v>587</v>
      </c>
      <c r="D45" s="508">
        <f t="shared" ref="D45:K45" si="17">SUM(D46:D56)</f>
        <v>23370</v>
      </c>
      <c r="E45" s="508">
        <f t="shared" si="17"/>
        <v>16917</v>
      </c>
      <c r="F45" s="508">
        <f t="shared" si="17"/>
        <v>5433</v>
      </c>
      <c r="G45" s="508">
        <f t="shared" si="17"/>
        <v>22350</v>
      </c>
      <c r="H45" s="508">
        <f t="shared" si="17"/>
        <v>0</v>
      </c>
      <c r="I45" s="508">
        <f t="shared" si="17"/>
        <v>22350</v>
      </c>
      <c r="J45" s="508">
        <f t="shared" si="17"/>
        <v>576</v>
      </c>
      <c r="K45" s="509">
        <f t="shared" si="17"/>
        <v>22926</v>
      </c>
      <c r="L45" s="498"/>
    </row>
    <row r="46" spans="1:12" s="288" customFormat="1" ht="12.75" customHeight="1">
      <c r="A46" s="506" t="s">
        <v>200</v>
      </c>
      <c r="B46" s="514" t="s">
        <v>645</v>
      </c>
      <c r="C46" s="515" t="s">
        <v>656</v>
      </c>
      <c r="D46" s="525"/>
      <c r="E46" s="525"/>
      <c r="F46" s="516"/>
      <c r="G46" s="516"/>
      <c r="H46" s="516"/>
      <c r="I46" s="516">
        <f t="shared" si="2"/>
        <v>0</v>
      </c>
      <c r="J46" s="516"/>
      <c r="K46" s="517">
        <f t="shared" ref="K46:K57" si="18">SUM(I46,J46)</f>
        <v>0</v>
      </c>
      <c r="L46" s="504"/>
    </row>
    <row r="47" spans="1:12" s="285" customFormat="1" ht="12.75" customHeight="1">
      <c r="A47" s="506" t="s">
        <v>201</v>
      </c>
      <c r="B47" s="514" t="s">
        <v>646</v>
      </c>
      <c r="C47" s="515" t="s">
        <v>657</v>
      </c>
      <c r="D47" s="516">
        <v>3618</v>
      </c>
      <c r="E47" s="516">
        <v>5486</v>
      </c>
      <c r="F47" s="516"/>
      <c r="G47" s="516">
        <f>SUM(E47,F47)</f>
        <v>5486</v>
      </c>
      <c r="H47" s="516"/>
      <c r="I47" s="516">
        <f t="shared" si="2"/>
        <v>5486</v>
      </c>
      <c r="J47" s="516">
        <v>726</v>
      </c>
      <c r="K47" s="517">
        <f t="shared" si="18"/>
        <v>6212</v>
      </c>
      <c r="L47" s="498"/>
    </row>
    <row r="48" spans="1:12" ht="12.75" customHeight="1">
      <c r="A48" s="506" t="s">
        <v>202</v>
      </c>
      <c r="B48" s="514" t="s">
        <v>647</v>
      </c>
      <c r="C48" s="441" t="s">
        <v>658</v>
      </c>
      <c r="D48" s="438">
        <v>480</v>
      </c>
      <c r="E48" s="438">
        <v>700</v>
      </c>
      <c r="F48" s="516">
        <v>150</v>
      </c>
      <c r="G48" s="516">
        <f>SUM(E48,F48)</f>
        <v>850</v>
      </c>
      <c r="H48" s="516"/>
      <c r="I48" s="516">
        <f t="shared" si="2"/>
        <v>850</v>
      </c>
      <c r="J48" s="516">
        <v>-150</v>
      </c>
      <c r="K48" s="517">
        <f t="shared" si="18"/>
        <v>700</v>
      </c>
      <c r="L48" s="502"/>
    </row>
    <row r="49" spans="1:12" ht="12.75" customHeight="1">
      <c r="A49" s="506" t="s">
        <v>204</v>
      </c>
      <c r="B49" s="514" t="s">
        <v>648</v>
      </c>
      <c r="C49" s="441" t="s">
        <v>659</v>
      </c>
      <c r="D49" s="438">
        <v>6500</v>
      </c>
      <c r="E49" s="438">
        <v>270</v>
      </c>
      <c r="F49" s="516">
        <v>4160</v>
      </c>
      <c r="G49" s="516">
        <f>SUM(E49,F49)</f>
        <v>4430</v>
      </c>
      <c r="H49" s="516"/>
      <c r="I49" s="516">
        <f t="shared" si="2"/>
        <v>4430</v>
      </c>
      <c r="J49" s="516"/>
      <c r="K49" s="517">
        <f t="shared" si="18"/>
        <v>4430</v>
      </c>
      <c r="L49" s="502"/>
    </row>
    <row r="50" spans="1:12" ht="12.75" customHeight="1">
      <c r="A50" s="506" t="s">
        <v>206</v>
      </c>
      <c r="B50" s="514" t="s">
        <v>649</v>
      </c>
      <c r="C50" s="441" t="s">
        <v>660</v>
      </c>
      <c r="D50" s="438">
        <v>5628</v>
      </c>
      <c r="E50" s="438">
        <v>6046</v>
      </c>
      <c r="F50" s="516"/>
      <c r="G50" s="516">
        <f>SUM(E50,F50)</f>
        <v>6046</v>
      </c>
      <c r="H50" s="516"/>
      <c r="I50" s="516">
        <f t="shared" si="2"/>
        <v>6046</v>
      </c>
      <c r="J50" s="516"/>
      <c r="K50" s="517">
        <f t="shared" si="18"/>
        <v>6046</v>
      </c>
      <c r="L50" s="502"/>
    </row>
    <row r="51" spans="1:12" ht="12.75" customHeight="1">
      <c r="A51" s="506" t="s">
        <v>207</v>
      </c>
      <c r="B51" s="514" t="s">
        <v>650</v>
      </c>
      <c r="C51" s="441" t="s">
        <v>661</v>
      </c>
      <c r="D51" s="438">
        <v>4089</v>
      </c>
      <c r="E51" s="438">
        <v>2965</v>
      </c>
      <c r="F51" s="516">
        <v>1123</v>
      </c>
      <c r="G51" s="516">
        <f>SUM(E51,F51)</f>
        <v>4088</v>
      </c>
      <c r="H51" s="516"/>
      <c r="I51" s="516">
        <f t="shared" si="2"/>
        <v>4088</v>
      </c>
      <c r="J51" s="516"/>
      <c r="K51" s="517">
        <f t="shared" si="18"/>
        <v>4088</v>
      </c>
      <c r="L51" s="502"/>
    </row>
    <row r="52" spans="1:12" ht="12.75" customHeight="1">
      <c r="A52" s="506" t="s">
        <v>208</v>
      </c>
      <c r="B52" s="514" t="s">
        <v>651</v>
      </c>
      <c r="C52" s="441" t="s">
        <v>662</v>
      </c>
      <c r="D52" s="438"/>
      <c r="E52" s="438"/>
      <c r="F52" s="516"/>
      <c r="G52" s="516"/>
      <c r="H52" s="516"/>
      <c r="I52" s="516">
        <f t="shared" si="2"/>
        <v>0</v>
      </c>
      <c r="J52" s="516"/>
      <c r="K52" s="517">
        <f t="shared" si="18"/>
        <v>0</v>
      </c>
      <c r="L52" s="502"/>
    </row>
    <row r="53" spans="1:12" ht="12.75" customHeight="1">
      <c r="A53" s="506" t="s">
        <v>209</v>
      </c>
      <c r="B53" s="514" t="s">
        <v>652</v>
      </c>
      <c r="C53" s="441" t="s">
        <v>663</v>
      </c>
      <c r="D53" s="438">
        <v>35</v>
      </c>
      <c r="E53" s="438">
        <v>50</v>
      </c>
      <c r="F53" s="516"/>
      <c r="G53" s="516">
        <f>SUM(E53,F53)</f>
        <v>50</v>
      </c>
      <c r="H53" s="516"/>
      <c r="I53" s="516">
        <f t="shared" si="2"/>
        <v>50</v>
      </c>
      <c r="J53" s="516"/>
      <c r="K53" s="517">
        <f t="shared" si="18"/>
        <v>50</v>
      </c>
      <c r="L53" s="502"/>
    </row>
    <row r="54" spans="1:12" s="34" customFormat="1" ht="12.75" customHeight="1">
      <c r="A54" s="506" t="s">
        <v>210</v>
      </c>
      <c r="B54" s="514" t="s">
        <v>653</v>
      </c>
      <c r="C54" s="441" t="s">
        <v>664</v>
      </c>
      <c r="D54" s="508"/>
      <c r="E54" s="508"/>
      <c r="F54" s="516"/>
      <c r="G54" s="516"/>
      <c r="H54" s="516"/>
      <c r="I54" s="516">
        <f t="shared" si="2"/>
        <v>0</v>
      </c>
      <c r="J54" s="516"/>
      <c r="K54" s="517">
        <f t="shared" si="18"/>
        <v>0</v>
      </c>
      <c r="L54" s="503"/>
    </row>
    <row r="55" spans="1:12" s="33" customFormat="1" ht="12.75" customHeight="1">
      <c r="A55" s="506" t="s">
        <v>211</v>
      </c>
      <c r="B55" s="514" t="s">
        <v>654</v>
      </c>
      <c r="C55" s="441" t="s">
        <v>665</v>
      </c>
      <c r="D55" s="518"/>
      <c r="E55" s="518"/>
      <c r="F55" s="516"/>
      <c r="G55" s="516"/>
      <c r="H55" s="516"/>
      <c r="I55" s="516">
        <f t="shared" si="2"/>
        <v>0</v>
      </c>
      <c r="J55" s="516"/>
      <c r="K55" s="517">
        <f t="shared" si="18"/>
        <v>0</v>
      </c>
      <c r="L55" s="501"/>
    </row>
    <row r="56" spans="1:12" ht="12.75" customHeight="1">
      <c r="A56" s="506" t="s">
        <v>212</v>
      </c>
      <c r="B56" s="514" t="s">
        <v>655</v>
      </c>
      <c r="C56" s="441" t="s">
        <v>666</v>
      </c>
      <c r="D56" s="441">
        <v>3020</v>
      </c>
      <c r="E56" s="441">
        <v>1400</v>
      </c>
      <c r="F56" s="516"/>
      <c r="G56" s="516">
        <f>SUM(E56,F56)</f>
        <v>1400</v>
      </c>
      <c r="H56" s="516"/>
      <c r="I56" s="516">
        <f t="shared" si="2"/>
        <v>1400</v>
      </c>
      <c r="J56" s="516"/>
      <c r="K56" s="517">
        <f t="shared" si="18"/>
        <v>1400</v>
      </c>
      <c r="L56" s="502"/>
    </row>
    <row r="57" spans="1:12" ht="12.75" customHeight="1">
      <c r="A57" s="506" t="s">
        <v>213</v>
      </c>
      <c r="B57" s="514"/>
      <c r="C57" s="441"/>
      <c r="D57" s="441"/>
      <c r="E57" s="441"/>
      <c r="F57" s="516"/>
      <c r="G57" s="516"/>
      <c r="H57" s="516"/>
      <c r="I57" s="516">
        <f t="shared" si="2"/>
        <v>0</v>
      </c>
      <c r="J57" s="516"/>
      <c r="K57" s="517">
        <f t="shared" si="18"/>
        <v>0</v>
      </c>
      <c r="L57" s="502"/>
    </row>
    <row r="58" spans="1:12" s="34" customFormat="1" ht="12.75" customHeight="1">
      <c r="A58" s="506" t="s">
        <v>214</v>
      </c>
      <c r="B58" s="400" t="s">
        <v>550</v>
      </c>
      <c r="C58" s="507" t="s">
        <v>588</v>
      </c>
      <c r="D58" s="443">
        <f t="shared" ref="D58:K58" si="19">SUM(D59:D63)</f>
        <v>0</v>
      </c>
      <c r="E58" s="443">
        <f t="shared" si="19"/>
        <v>0</v>
      </c>
      <c r="F58" s="443">
        <f t="shared" si="19"/>
        <v>0</v>
      </c>
      <c r="G58" s="443">
        <f t="shared" si="19"/>
        <v>0</v>
      </c>
      <c r="H58" s="443">
        <f t="shared" si="19"/>
        <v>3500</v>
      </c>
      <c r="I58" s="443">
        <f t="shared" si="19"/>
        <v>3500</v>
      </c>
      <c r="J58" s="443">
        <f t="shared" si="19"/>
        <v>0</v>
      </c>
      <c r="K58" s="444">
        <f t="shared" si="19"/>
        <v>3500</v>
      </c>
      <c r="L58" s="503"/>
    </row>
    <row r="59" spans="1:12" ht="12.75" customHeight="1">
      <c r="A59" s="506" t="s">
        <v>215</v>
      </c>
      <c r="B59" s="514" t="s">
        <v>667</v>
      </c>
      <c r="C59" s="515" t="s">
        <v>672</v>
      </c>
      <c r="D59" s="441"/>
      <c r="E59" s="441"/>
      <c r="F59" s="516"/>
      <c r="G59" s="516"/>
      <c r="H59" s="516"/>
      <c r="I59" s="516">
        <f t="shared" si="2"/>
        <v>0</v>
      </c>
      <c r="J59" s="516"/>
      <c r="K59" s="517">
        <f t="shared" ref="K59:K64" si="20">SUM(I59,J59)</f>
        <v>0</v>
      </c>
      <c r="L59" s="502"/>
    </row>
    <row r="60" spans="1:12" ht="12.75" customHeight="1">
      <c r="A60" s="506" t="s">
        <v>216</v>
      </c>
      <c r="B60" s="514" t="s">
        <v>668</v>
      </c>
      <c r="C60" s="441" t="s">
        <v>673</v>
      </c>
      <c r="D60" s="441"/>
      <c r="E60" s="441"/>
      <c r="F60" s="516"/>
      <c r="G60" s="516"/>
      <c r="H60" s="516">
        <v>3500</v>
      </c>
      <c r="I60" s="516">
        <f t="shared" si="2"/>
        <v>3500</v>
      </c>
      <c r="J60" s="516"/>
      <c r="K60" s="517">
        <f t="shared" si="20"/>
        <v>3500</v>
      </c>
      <c r="L60" s="502"/>
    </row>
    <row r="61" spans="1:12" ht="12.75" customHeight="1">
      <c r="A61" s="506" t="s">
        <v>217</v>
      </c>
      <c r="B61" s="514" t="s">
        <v>669</v>
      </c>
      <c r="C61" s="441" t="s">
        <v>674</v>
      </c>
      <c r="D61" s="441"/>
      <c r="E61" s="441"/>
      <c r="F61" s="516"/>
      <c r="G61" s="516"/>
      <c r="H61" s="516"/>
      <c r="I61" s="516">
        <f t="shared" si="2"/>
        <v>0</v>
      </c>
      <c r="J61" s="516"/>
      <c r="K61" s="517">
        <f t="shared" si="20"/>
        <v>0</v>
      </c>
      <c r="L61" s="502"/>
    </row>
    <row r="62" spans="1:12" ht="12.75" customHeight="1">
      <c r="A62" s="506" t="s">
        <v>218</v>
      </c>
      <c r="B62" s="514" t="s">
        <v>670</v>
      </c>
      <c r="C62" s="441" t="s">
        <v>675</v>
      </c>
      <c r="D62" s="441"/>
      <c r="E62" s="441"/>
      <c r="F62" s="516"/>
      <c r="G62" s="516"/>
      <c r="H62" s="516"/>
      <c r="I62" s="516">
        <f t="shared" si="2"/>
        <v>0</v>
      </c>
      <c r="J62" s="516"/>
      <c r="K62" s="517">
        <f t="shared" si="20"/>
        <v>0</v>
      </c>
      <c r="L62" s="502"/>
    </row>
    <row r="63" spans="1:12" ht="12.75" customHeight="1">
      <c r="A63" s="506" t="s">
        <v>248</v>
      </c>
      <c r="B63" s="514" t="s">
        <v>671</v>
      </c>
      <c r="C63" s="441" t="s">
        <v>676</v>
      </c>
      <c r="D63" s="441"/>
      <c r="E63" s="441"/>
      <c r="F63" s="516"/>
      <c r="G63" s="516"/>
      <c r="H63" s="516"/>
      <c r="I63" s="516">
        <f t="shared" si="2"/>
        <v>0</v>
      </c>
      <c r="J63" s="516"/>
      <c r="K63" s="517">
        <f t="shared" si="20"/>
        <v>0</v>
      </c>
      <c r="L63" s="502"/>
    </row>
    <row r="64" spans="1:12" ht="12.75" customHeight="1">
      <c r="A64" s="506" t="s">
        <v>249</v>
      </c>
      <c r="B64" s="514"/>
      <c r="C64" s="441"/>
      <c r="D64" s="441"/>
      <c r="E64" s="441"/>
      <c r="F64" s="516"/>
      <c r="G64" s="516"/>
      <c r="H64" s="516"/>
      <c r="I64" s="516">
        <f t="shared" si="2"/>
        <v>0</v>
      </c>
      <c r="J64" s="516"/>
      <c r="K64" s="517">
        <f t="shared" si="20"/>
        <v>0</v>
      </c>
      <c r="L64" s="502"/>
    </row>
    <row r="65" spans="1:12" s="34" customFormat="1" ht="12.75" customHeight="1">
      <c r="A65" s="506" t="s">
        <v>250</v>
      </c>
      <c r="B65" s="400" t="s">
        <v>551</v>
      </c>
      <c r="C65" s="507" t="s">
        <v>677</v>
      </c>
      <c r="D65" s="443">
        <f t="shared" ref="D65:K65" si="21">SUM(D66:D70)</f>
        <v>200</v>
      </c>
      <c r="E65" s="443">
        <f t="shared" si="21"/>
        <v>200</v>
      </c>
      <c r="F65" s="443">
        <f t="shared" si="21"/>
        <v>0</v>
      </c>
      <c r="G65" s="443">
        <f t="shared" si="21"/>
        <v>200</v>
      </c>
      <c r="H65" s="443">
        <f t="shared" si="21"/>
        <v>0</v>
      </c>
      <c r="I65" s="443">
        <f t="shared" si="21"/>
        <v>200</v>
      </c>
      <c r="J65" s="443">
        <f t="shared" si="21"/>
        <v>0</v>
      </c>
      <c r="K65" s="444">
        <f t="shared" si="21"/>
        <v>200</v>
      </c>
      <c r="L65" s="503"/>
    </row>
    <row r="66" spans="1:12" ht="12.75" customHeight="1">
      <c r="A66" s="506" t="s">
        <v>251</v>
      </c>
      <c r="B66" s="514" t="s">
        <v>679</v>
      </c>
      <c r="C66" s="437" t="s">
        <v>625</v>
      </c>
      <c r="D66" s="438"/>
      <c r="E66" s="438"/>
      <c r="F66" s="516"/>
      <c r="G66" s="516"/>
      <c r="H66" s="516"/>
      <c r="I66" s="516">
        <f t="shared" si="2"/>
        <v>0</v>
      </c>
      <c r="J66" s="516"/>
      <c r="K66" s="517">
        <f t="shared" ref="K66:K71" si="22">SUM(I66,J66)</f>
        <v>0</v>
      </c>
      <c r="L66" s="502"/>
    </row>
    <row r="67" spans="1:12" ht="12.75" customHeight="1">
      <c r="A67" s="506" t="s">
        <v>252</v>
      </c>
      <c r="B67" s="514" t="s">
        <v>680</v>
      </c>
      <c r="C67" s="441" t="s">
        <v>682</v>
      </c>
      <c r="D67" s="438"/>
      <c r="E67" s="438"/>
      <c r="F67" s="516"/>
      <c r="G67" s="516"/>
      <c r="H67" s="516"/>
      <c r="I67" s="516">
        <f t="shared" si="2"/>
        <v>0</v>
      </c>
      <c r="J67" s="516"/>
      <c r="K67" s="517">
        <f t="shared" si="22"/>
        <v>0</v>
      </c>
      <c r="L67" s="502"/>
    </row>
    <row r="68" spans="1:12" ht="12.75" customHeight="1">
      <c r="A68" s="506" t="s">
        <v>253</v>
      </c>
      <c r="B68" s="514" t="s">
        <v>681</v>
      </c>
      <c r="C68" s="441" t="s">
        <v>683</v>
      </c>
      <c r="D68" s="438"/>
      <c r="E68" s="438"/>
      <c r="F68" s="516"/>
      <c r="G68" s="516"/>
      <c r="H68" s="516"/>
      <c r="I68" s="516">
        <f t="shared" si="2"/>
        <v>0</v>
      </c>
      <c r="J68" s="516"/>
      <c r="K68" s="517">
        <f t="shared" si="22"/>
        <v>0</v>
      </c>
      <c r="L68" s="502"/>
    </row>
    <row r="69" spans="1:12" ht="12.75" customHeight="1">
      <c r="A69" s="506" t="s">
        <v>254</v>
      </c>
      <c r="B69" s="514" t="s">
        <v>684</v>
      </c>
      <c r="C69" s="441" t="s">
        <v>717</v>
      </c>
      <c r="D69" s="438">
        <v>200</v>
      </c>
      <c r="E69" s="438">
        <v>200</v>
      </c>
      <c r="F69" s="516"/>
      <c r="G69" s="516">
        <f>SUM(E69,F69)</f>
        <v>200</v>
      </c>
      <c r="H69" s="516"/>
      <c r="I69" s="516">
        <f t="shared" ref="I69:I96" si="23">SUM(G69,H69)</f>
        <v>200</v>
      </c>
      <c r="J69" s="516"/>
      <c r="K69" s="517">
        <f t="shared" si="22"/>
        <v>200</v>
      </c>
      <c r="L69" s="502"/>
    </row>
    <row r="70" spans="1:12" ht="12.75" customHeight="1">
      <c r="A70" s="506" t="s">
        <v>255</v>
      </c>
      <c r="B70" s="514" t="s">
        <v>592</v>
      </c>
      <c r="C70" s="441" t="s">
        <v>678</v>
      </c>
      <c r="D70" s="438"/>
      <c r="E70" s="438"/>
      <c r="F70" s="516"/>
      <c r="G70" s="516"/>
      <c r="H70" s="516"/>
      <c r="I70" s="516">
        <f t="shared" si="23"/>
        <v>0</v>
      </c>
      <c r="J70" s="516"/>
      <c r="K70" s="517">
        <f t="shared" si="22"/>
        <v>0</v>
      </c>
      <c r="L70" s="502"/>
    </row>
    <row r="71" spans="1:12" ht="12.75" customHeight="1">
      <c r="A71" s="506" t="s">
        <v>256</v>
      </c>
      <c r="B71" s="514"/>
      <c r="C71" s="441"/>
      <c r="D71" s="438"/>
      <c r="E71" s="438"/>
      <c r="F71" s="516"/>
      <c r="G71" s="516"/>
      <c r="H71" s="516"/>
      <c r="I71" s="516">
        <f t="shared" si="23"/>
        <v>0</v>
      </c>
      <c r="J71" s="516"/>
      <c r="K71" s="517">
        <f t="shared" si="22"/>
        <v>0</v>
      </c>
      <c r="L71" s="502"/>
    </row>
    <row r="72" spans="1:12" s="34" customFormat="1" ht="12.75" customHeight="1">
      <c r="A72" s="506" t="s">
        <v>257</v>
      </c>
      <c r="B72" s="400" t="s">
        <v>553</v>
      </c>
      <c r="C72" s="507" t="s">
        <v>720</v>
      </c>
      <c r="D72" s="522">
        <f t="shared" ref="D72:K72" si="24">SUM(D73:D77)</f>
        <v>0</v>
      </c>
      <c r="E72" s="522">
        <f t="shared" si="24"/>
        <v>0</v>
      </c>
      <c r="F72" s="522">
        <f t="shared" si="24"/>
        <v>0</v>
      </c>
      <c r="G72" s="522">
        <f t="shared" si="24"/>
        <v>0</v>
      </c>
      <c r="H72" s="522">
        <f t="shared" si="24"/>
        <v>0</v>
      </c>
      <c r="I72" s="522">
        <f t="shared" si="24"/>
        <v>0</v>
      </c>
      <c r="J72" s="522">
        <f t="shared" si="24"/>
        <v>0</v>
      </c>
      <c r="K72" s="523">
        <f t="shared" si="24"/>
        <v>0</v>
      </c>
      <c r="L72" s="503"/>
    </row>
    <row r="73" spans="1:12" ht="12.75" customHeight="1">
      <c r="A73" s="506" t="s">
        <v>258</v>
      </c>
      <c r="B73" s="514" t="s">
        <v>685</v>
      </c>
      <c r="C73" s="437" t="s">
        <v>625</v>
      </c>
      <c r="D73" s="438"/>
      <c r="E73" s="438"/>
      <c r="F73" s="516"/>
      <c r="G73" s="516"/>
      <c r="H73" s="516"/>
      <c r="I73" s="516">
        <f t="shared" si="23"/>
        <v>0</v>
      </c>
      <c r="J73" s="516"/>
      <c r="K73" s="517">
        <f t="shared" ref="K73:K78" si="25">SUM(I73,J73)</f>
        <v>0</v>
      </c>
      <c r="L73" s="502"/>
    </row>
    <row r="74" spans="1:12" ht="12.75" customHeight="1">
      <c r="A74" s="506" t="s">
        <v>259</v>
      </c>
      <c r="B74" s="514" t="s">
        <v>686</v>
      </c>
      <c r="C74" s="441" t="s">
        <v>682</v>
      </c>
      <c r="D74" s="438"/>
      <c r="E74" s="438"/>
      <c r="F74" s="516"/>
      <c r="G74" s="516"/>
      <c r="H74" s="516"/>
      <c r="I74" s="516">
        <f t="shared" si="23"/>
        <v>0</v>
      </c>
      <c r="J74" s="516"/>
      <c r="K74" s="517">
        <f t="shared" si="25"/>
        <v>0</v>
      </c>
      <c r="L74" s="502"/>
    </row>
    <row r="75" spans="1:12" ht="12.75" customHeight="1">
      <c r="A75" s="506" t="s">
        <v>260</v>
      </c>
      <c r="B75" s="514" t="s">
        <v>687</v>
      </c>
      <c r="C75" s="441" t="s">
        <v>683</v>
      </c>
      <c r="D75" s="438"/>
      <c r="E75" s="438"/>
      <c r="F75" s="516"/>
      <c r="G75" s="516"/>
      <c r="H75" s="516"/>
      <c r="I75" s="516">
        <f t="shared" si="23"/>
        <v>0</v>
      </c>
      <c r="J75" s="516"/>
      <c r="K75" s="517">
        <f t="shared" si="25"/>
        <v>0</v>
      </c>
      <c r="L75" s="502"/>
    </row>
    <row r="76" spans="1:12" ht="12.75" customHeight="1">
      <c r="A76" s="506" t="s">
        <v>261</v>
      </c>
      <c r="B76" s="514" t="s">
        <v>688</v>
      </c>
      <c r="C76" s="441" t="s">
        <v>718</v>
      </c>
      <c r="D76" s="438"/>
      <c r="E76" s="438"/>
      <c r="F76" s="516"/>
      <c r="G76" s="516"/>
      <c r="H76" s="516"/>
      <c r="I76" s="516">
        <f t="shared" si="23"/>
        <v>0</v>
      </c>
      <c r="J76" s="516"/>
      <c r="K76" s="517">
        <f t="shared" si="25"/>
        <v>0</v>
      </c>
      <c r="L76" s="502"/>
    </row>
    <row r="77" spans="1:12" ht="12.75" customHeight="1">
      <c r="A77" s="506" t="s">
        <v>262</v>
      </c>
      <c r="B77" s="514" t="s">
        <v>594</v>
      </c>
      <c r="C77" s="441" t="s">
        <v>723</v>
      </c>
      <c r="D77" s="438"/>
      <c r="E77" s="438"/>
      <c r="F77" s="516"/>
      <c r="G77" s="516"/>
      <c r="H77" s="516"/>
      <c r="I77" s="516">
        <f t="shared" si="23"/>
        <v>0</v>
      </c>
      <c r="J77" s="516"/>
      <c r="K77" s="517">
        <f t="shared" si="25"/>
        <v>0</v>
      </c>
      <c r="L77" s="502"/>
    </row>
    <row r="78" spans="1:12" ht="12.75" customHeight="1">
      <c r="A78" s="506" t="s">
        <v>263</v>
      </c>
      <c r="B78" s="514"/>
      <c r="C78" s="441"/>
      <c r="D78" s="438"/>
      <c r="E78" s="438"/>
      <c r="F78" s="516"/>
      <c r="G78" s="516"/>
      <c r="H78" s="516"/>
      <c r="I78" s="516">
        <f t="shared" si="23"/>
        <v>0</v>
      </c>
      <c r="J78" s="516"/>
      <c r="K78" s="517">
        <f t="shared" si="25"/>
        <v>0</v>
      </c>
      <c r="L78" s="502"/>
    </row>
    <row r="79" spans="1:12" s="34" customFormat="1" ht="12.75" customHeight="1">
      <c r="A79" s="506" t="s">
        <v>264</v>
      </c>
      <c r="B79" s="400" t="s">
        <v>554</v>
      </c>
      <c r="C79" s="507" t="s">
        <v>689</v>
      </c>
      <c r="D79" s="522">
        <f t="shared" ref="D79:K79" si="26">SUM(D80:D89)</f>
        <v>61078</v>
      </c>
      <c r="E79" s="522">
        <f t="shared" si="26"/>
        <v>36271</v>
      </c>
      <c r="F79" s="522">
        <f t="shared" si="26"/>
        <v>2005</v>
      </c>
      <c r="G79" s="522">
        <f t="shared" si="26"/>
        <v>38276</v>
      </c>
      <c r="H79" s="522">
        <f t="shared" si="26"/>
        <v>0</v>
      </c>
      <c r="I79" s="522">
        <f t="shared" si="26"/>
        <v>38276</v>
      </c>
      <c r="J79" s="522">
        <f t="shared" si="26"/>
        <v>0</v>
      </c>
      <c r="K79" s="523">
        <f t="shared" si="26"/>
        <v>38276</v>
      </c>
      <c r="L79" s="503"/>
    </row>
    <row r="80" spans="1:12" s="33" customFormat="1" ht="12.75" customHeight="1">
      <c r="A80" s="506" t="s">
        <v>265</v>
      </c>
      <c r="B80" s="511" t="s">
        <v>555</v>
      </c>
      <c r="C80" s="511" t="s">
        <v>598</v>
      </c>
      <c r="D80" s="518"/>
      <c r="E80" s="518"/>
      <c r="F80" s="516"/>
      <c r="G80" s="516"/>
      <c r="H80" s="516"/>
      <c r="I80" s="516">
        <f t="shared" si="23"/>
        <v>0</v>
      </c>
      <c r="J80" s="516"/>
      <c r="K80" s="517">
        <f t="shared" ref="K80:K89" si="27">SUM(I80,J80)</f>
        <v>0</v>
      </c>
      <c r="L80" s="501"/>
    </row>
    <row r="81" spans="1:12" ht="12.75" customHeight="1">
      <c r="A81" s="506" t="s">
        <v>267</v>
      </c>
      <c r="B81" s="514" t="s">
        <v>690</v>
      </c>
      <c r="C81" s="441" t="s">
        <v>697</v>
      </c>
      <c r="D81" s="438"/>
      <c r="E81" s="438"/>
      <c r="F81" s="516"/>
      <c r="G81" s="516"/>
      <c r="H81" s="516"/>
      <c r="I81" s="516">
        <f t="shared" si="23"/>
        <v>0</v>
      </c>
      <c r="J81" s="516"/>
      <c r="K81" s="517">
        <f t="shared" si="27"/>
        <v>0</v>
      </c>
      <c r="L81" s="502"/>
    </row>
    <row r="82" spans="1:12" ht="12.75" customHeight="1">
      <c r="A82" s="506" t="s">
        <v>268</v>
      </c>
      <c r="B82" s="514" t="s">
        <v>691</v>
      </c>
      <c r="C82" s="441" t="s">
        <v>698</v>
      </c>
      <c r="D82" s="438"/>
      <c r="E82" s="438"/>
      <c r="F82" s="516"/>
      <c r="G82" s="516"/>
      <c r="H82" s="516"/>
      <c r="I82" s="516">
        <f t="shared" si="23"/>
        <v>0</v>
      </c>
      <c r="J82" s="516"/>
      <c r="K82" s="517">
        <f t="shared" si="27"/>
        <v>0</v>
      </c>
      <c r="L82" s="502"/>
    </row>
    <row r="83" spans="1:12" ht="12.75" customHeight="1">
      <c r="A83" s="506" t="s">
        <v>269</v>
      </c>
      <c r="B83" s="514" t="s">
        <v>556</v>
      </c>
      <c r="C83" s="441" t="s">
        <v>699</v>
      </c>
      <c r="D83" s="438">
        <v>61078</v>
      </c>
      <c r="E83" s="438">
        <v>36271</v>
      </c>
      <c r="F83" s="516">
        <v>5</v>
      </c>
      <c r="G83" s="516">
        <f>SUM(E83,F83)</f>
        <v>36276</v>
      </c>
      <c r="H83" s="516"/>
      <c r="I83" s="516">
        <f t="shared" si="23"/>
        <v>36276</v>
      </c>
      <c r="J83" s="516"/>
      <c r="K83" s="517">
        <f t="shared" si="27"/>
        <v>36276</v>
      </c>
      <c r="L83" s="502"/>
    </row>
    <row r="84" spans="1:12" ht="12.75" customHeight="1">
      <c r="A84" s="506" t="s">
        <v>270</v>
      </c>
      <c r="B84" s="514" t="s">
        <v>692</v>
      </c>
      <c r="C84" s="441" t="s">
        <v>700</v>
      </c>
      <c r="D84" s="438"/>
      <c r="E84" s="438"/>
      <c r="F84" s="516">
        <v>2000</v>
      </c>
      <c r="G84" s="516">
        <f>SUM(E84,F84)</f>
        <v>2000</v>
      </c>
      <c r="H84" s="516"/>
      <c r="I84" s="516">
        <f t="shared" si="23"/>
        <v>2000</v>
      </c>
      <c r="J84" s="516"/>
      <c r="K84" s="517">
        <f t="shared" si="27"/>
        <v>2000</v>
      </c>
      <c r="L84" s="502"/>
    </row>
    <row r="85" spans="1:12" ht="12.75" customHeight="1">
      <c r="A85" s="506" t="s">
        <v>271</v>
      </c>
      <c r="B85" s="514" t="s">
        <v>693</v>
      </c>
      <c r="C85" s="441" t="s">
        <v>703</v>
      </c>
      <c r="D85" s="438"/>
      <c r="E85" s="438"/>
      <c r="F85" s="516"/>
      <c r="G85" s="516"/>
      <c r="H85" s="516"/>
      <c r="I85" s="516">
        <f t="shared" si="23"/>
        <v>0</v>
      </c>
      <c r="J85" s="516"/>
      <c r="K85" s="517">
        <f t="shared" si="27"/>
        <v>0</v>
      </c>
      <c r="L85" s="502"/>
    </row>
    <row r="86" spans="1:12" ht="12.75" customHeight="1">
      <c r="A86" s="506" t="s">
        <v>272</v>
      </c>
      <c r="B86" s="514" t="s">
        <v>694</v>
      </c>
      <c r="C86" s="441" t="s">
        <v>701</v>
      </c>
      <c r="D86" s="438"/>
      <c r="E86" s="438"/>
      <c r="F86" s="516"/>
      <c r="G86" s="516"/>
      <c r="H86" s="516"/>
      <c r="I86" s="516">
        <f t="shared" si="23"/>
        <v>0</v>
      </c>
      <c r="J86" s="516"/>
      <c r="K86" s="517">
        <f t="shared" si="27"/>
        <v>0</v>
      </c>
      <c r="L86" s="502"/>
    </row>
    <row r="87" spans="1:12" ht="12.75" customHeight="1">
      <c r="A87" s="506" t="s">
        <v>273</v>
      </c>
      <c r="B87" s="514" t="s">
        <v>695</v>
      </c>
      <c r="C87" s="441" t="s">
        <v>702</v>
      </c>
      <c r="D87" s="438"/>
      <c r="E87" s="438"/>
      <c r="F87" s="516"/>
      <c r="G87" s="516"/>
      <c r="H87" s="516"/>
      <c r="I87" s="516">
        <f t="shared" si="23"/>
        <v>0</v>
      </c>
      <c r="J87" s="516"/>
      <c r="K87" s="517">
        <f t="shared" si="27"/>
        <v>0</v>
      </c>
      <c r="L87" s="502"/>
    </row>
    <row r="88" spans="1:12" ht="12.75" customHeight="1">
      <c r="A88" s="506" t="s">
        <v>274</v>
      </c>
      <c r="B88" s="514" t="s">
        <v>696</v>
      </c>
      <c r="C88" s="441" t="s">
        <v>704</v>
      </c>
      <c r="D88" s="438"/>
      <c r="E88" s="438"/>
      <c r="F88" s="516"/>
      <c r="G88" s="516"/>
      <c r="H88" s="516"/>
      <c r="I88" s="516">
        <f t="shared" si="23"/>
        <v>0</v>
      </c>
      <c r="J88" s="516"/>
      <c r="K88" s="517">
        <f t="shared" si="27"/>
        <v>0</v>
      </c>
      <c r="L88" s="502"/>
    </row>
    <row r="89" spans="1:12" ht="12.75" customHeight="1">
      <c r="A89" s="506" t="s">
        <v>275</v>
      </c>
      <c r="B89" s="514" t="s">
        <v>705</v>
      </c>
      <c r="C89" s="441" t="s">
        <v>706</v>
      </c>
      <c r="D89" s="441"/>
      <c r="E89" s="441"/>
      <c r="F89" s="516"/>
      <c r="G89" s="516"/>
      <c r="H89" s="516"/>
      <c r="I89" s="516">
        <f t="shared" si="23"/>
        <v>0</v>
      </c>
      <c r="J89" s="516"/>
      <c r="K89" s="517">
        <f t="shared" si="27"/>
        <v>0</v>
      </c>
      <c r="L89" s="502"/>
    </row>
    <row r="90" spans="1:12" s="33" customFormat="1" ht="12.75" customHeight="1">
      <c r="A90" s="506" t="s">
        <v>312</v>
      </c>
      <c r="B90" s="511" t="s">
        <v>557</v>
      </c>
      <c r="C90" s="511" t="s">
        <v>599</v>
      </c>
      <c r="D90" s="518">
        <f t="shared" ref="D90:K90" si="28">SUM(D91:D95)</f>
        <v>0</v>
      </c>
      <c r="E90" s="518">
        <f t="shared" si="28"/>
        <v>0</v>
      </c>
      <c r="F90" s="518">
        <f t="shared" si="28"/>
        <v>0</v>
      </c>
      <c r="G90" s="518">
        <f t="shared" si="28"/>
        <v>0</v>
      </c>
      <c r="H90" s="518">
        <f t="shared" si="28"/>
        <v>0</v>
      </c>
      <c r="I90" s="518">
        <f t="shared" si="28"/>
        <v>0</v>
      </c>
      <c r="J90" s="518">
        <f t="shared" si="28"/>
        <v>0</v>
      </c>
      <c r="K90" s="519">
        <f t="shared" si="28"/>
        <v>0</v>
      </c>
      <c r="L90" s="501"/>
    </row>
    <row r="91" spans="1:12" ht="12.75" customHeight="1">
      <c r="A91" s="506" t="s">
        <v>281</v>
      </c>
      <c r="B91" s="514" t="s">
        <v>712</v>
      </c>
      <c r="C91" s="441" t="s">
        <v>708</v>
      </c>
      <c r="D91" s="438"/>
      <c r="E91" s="438"/>
      <c r="F91" s="516"/>
      <c r="G91" s="516"/>
      <c r="H91" s="516"/>
      <c r="I91" s="516">
        <f t="shared" si="23"/>
        <v>0</v>
      </c>
      <c r="J91" s="516"/>
      <c r="K91" s="517">
        <f t="shared" ref="K91:K96" si="29">SUM(I91,J91)</f>
        <v>0</v>
      </c>
      <c r="L91" s="502"/>
    </row>
    <row r="92" spans="1:12" ht="12.75" customHeight="1">
      <c r="A92" s="506" t="s">
        <v>276</v>
      </c>
      <c r="B92" s="514" t="s">
        <v>713</v>
      </c>
      <c r="C92" s="441" t="s">
        <v>709</v>
      </c>
      <c r="D92" s="438"/>
      <c r="E92" s="438"/>
      <c r="F92" s="516"/>
      <c r="G92" s="516"/>
      <c r="H92" s="516"/>
      <c r="I92" s="516">
        <f t="shared" si="23"/>
        <v>0</v>
      </c>
      <c r="J92" s="516"/>
      <c r="K92" s="517">
        <f t="shared" si="29"/>
        <v>0</v>
      </c>
      <c r="L92" s="502"/>
    </row>
    <row r="93" spans="1:12" ht="12.75" customHeight="1">
      <c r="A93" s="506" t="s">
        <v>277</v>
      </c>
      <c r="B93" s="514" t="s">
        <v>714</v>
      </c>
      <c r="C93" s="441" t="s">
        <v>710</v>
      </c>
      <c r="D93" s="438"/>
      <c r="E93" s="438"/>
      <c r="F93" s="516"/>
      <c r="G93" s="516"/>
      <c r="H93" s="516"/>
      <c r="I93" s="516">
        <f t="shared" si="23"/>
        <v>0</v>
      </c>
      <c r="J93" s="516"/>
      <c r="K93" s="517">
        <f t="shared" si="29"/>
        <v>0</v>
      </c>
      <c r="L93" s="502"/>
    </row>
    <row r="94" spans="1:12" ht="12.75" customHeight="1">
      <c r="A94" s="506" t="s">
        <v>278</v>
      </c>
      <c r="B94" s="514" t="s">
        <v>715</v>
      </c>
      <c r="C94" s="441" t="s">
        <v>711</v>
      </c>
      <c r="D94" s="438"/>
      <c r="E94" s="438"/>
      <c r="F94" s="516"/>
      <c r="G94" s="516"/>
      <c r="H94" s="516"/>
      <c r="I94" s="516">
        <f t="shared" si="23"/>
        <v>0</v>
      </c>
      <c r="J94" s="516"/>
      <c r="K94" s="517">
        <f t="shared" si="29"/>
        <v>0</v>
      </c>
      <c r="L94" s="502"/>
    </row>
    <row r="95" spans="1:12" ht="12.75" customHeight="1">
      <c r="A95" s="506" t="s">
        <v>279</v>
      </c>
      <c r="B95" s="514" t="s">
        <v>716</v>
      </c>
      <c r="C95" s="441" t="s">
        <v>707</v>
      </c>
      <c r="D95" s="438"/>
      <c r="E95" s="438"/>
      <c r="F95" s="516"/>
      <c r="G95" s="516"/>
      <c r="H95" s="516"/>
      <c r="I95" s="516">
        <f t="shared" si="23"/>
        <v>0</v>
      </c>
      <c r="J95" s="516"/>
      <c r="K95" s="517">
        <f t="shared" si="29"/>
        <v>0</v>
      </c>
      <c r="L95" s="502"/>
    </row>
    <row r="96" spans="1:12" ht="12.75" customHeight="1">
      <c r="A96" s="506" t="s">
        <v>280</v>
      </c>
      <c r="B96" s="514"/>
      <c r="C96" s="526"/>
      <c r="D96" s="438"/>
      <c r="E96" s="438"/>
      <c r="F96" s="516"/>
      <c r="G96" s="516"/>
      <c r="H96" s="516"/>
      <c r="I96" s="516">
        <f t="shared" si="23"/>
        <v>0</v>
      </c>
      <c r="J96" s="516"/>
      <c r="K96" s="517">
        <f t="shared" si="29"/>
        <v>0</v>
      </c>
      <c r="L96" s="502"/>
    </row>
    <row r="97" spans="1:12" s="34" customFormat="1" ht="12.75" customHeight="1" thickBot="1">
      <c r="A97" s="527" t="s">
        <v>1234</v>
      </c>
      <c r="B97" s="528"/>
      <c r="C97" s="529" t="s">
        <v>240</v>
      </c>
      <c r="D97" s="530">
        <f t="shared" ref="D97:K97" si="30">SUM(D4,D23,D31,D45,D58,D65,D72,D79)</f>
        <v>223765</v>
      </c>
      <c r="E97" s="530">
        <f t="shared" si="30"/>
        <v>337885</v>
      </c>
      <c r="F97" s="530">
        <f t="shared" si="30"/>
        <v>21754</v>
      </c>
      <c r="G97" s="530">
        <f t="shared" si="30"/>
        <v>359639</v>
      </c>
      <c r="H97" s="530">
        <f t="shared" si="30"/>
        <v>9327</v>
      </c>
      <c r="I97" s="530">
        <f t="shared" si="30"/>
        <v>368966</v>
      </c>
      <c r="J97" s="530">
        <f t="shared" si="30"/>
        <v>6378</v>
      </c>
      <c r="K97" s="531">
        <f t="shared" si="30"/>
        <v>375344</v>
      </c>
      <c r="L97" s="503"/>
    </row>
    <row r="98" spans="1:12">
      <c r="A98" s="300"/>
      <c r="B98" s="301"/>
      <c r="C98" s="300"/>
      <c r="D98" s="302"/>
      <c r="E98" s="302"/>
    </row>
  </sheetData>
  <mergeCells count="11">
    <mergeCell ref="J1:J2"/>
    <mergeCell ref="K1:K2"/>
    <mergeCell ref="H1:H2"/>
    <mergeCell ref="I1:I2"/>
    <mergeCell ref="F1:F2"/>
    <mergeCell ref="G1:G2"/>
    <mergeCell ref="A1:A3"/>
    <mergeCell ref="C1:C2"/>
    <mergeCell ref="D1:D2"/>
    <mergeCell ref="E1:E2"/>
    <mergeCell ref="B1:B2"/>
  </mergeCells>
  <printOptions horizontalCentered="1"/>
  <pageMargins left="0.7" right="0.7" top="0.75" bottom="0.75" header="0.3" footer="0.3"/>
  <pageSetup paperSize="9" scale="67" orientation="portrait" r:id="rId1"/>
  <headerFooter alignWithMargins="0">
    <oddHeader>&amp;C&amp;"Times New Roman CE,Félkövér"&amp;12
Halimba község Önkormányzata és intézménye 2018. évi bevételi összesítője(eFt)&amp;R&amp;"Times New Roman,Félkövér"&amp;11 &amp;10 3. melléklet a 9/2018. (XII.5.)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view="pageBreakPreview" zoomScale="60" zoomScaleNormal="100" workbookViewId="0">
      <selection activeCell="J26" sqref="J26"/>
    </sheetView>
  </sheetViews>
  <sheetFormatPr defaultColWidth="8.85546875" defaultRowHeight="15"/>
  <cols>
    <col min="1" max="1" width="5.28515625" style="40" customWidth="1"/>
    <col min="2" max="2" width="5.28515625" style="50" customWidth="1"/>
    <col min="3" max="3" width="48.5703125" style="289" customWidth="1"/>
    <col min="4" max="4" width="11.7109375" style="40" hidden="1" customWidth="1"/>
    <col min="5" max="5" width="11.7109375" style="40" customWidth="1"/>
    <col min="6" max="6" width="11.7109375" style="40" hidden="1" customWidth="1"/>
    <col min="7" max="8" width="12" style="40" hidden="1" customWidth="1"/>
    <col min="9" max="9" width="12" style="40" customWidth="1"/>
    <col min="10" max="10" width="13.28515625" style="40" customWidth="1"/>
    <col min="11" max="11" width="11.8554687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>
      <c r="A1" s="801" t="s">
        <v>59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1" s="38" customFormat="1" ht="15.75" customHeight="1">
      <c r="A2" s="802"/>
      <c r="B2" s="803" t="s">
        <v>546</v>
      </c>
      <c r="C2" s="799" t="s">
        <v>60</v>
      </c>
      <c r="D2" s="797" t="s">
        <v>797</v>
      </c>
      <c r="E2" s="799" t="s">
        <v>1231</v>
      </c>
      <c r="F2" s="799" t="s">
        <v>235</v>
      </c>
      <c r="G2" s="778" t="s">
        <v>1262</v>
      </c>
      <c r="H2" s="778" t="s">
        <v>235</v>
      </c>
      <c r="I2" s="778" t="s">
        <v>1262</v>
      </c>
      <c r="J2" s="778" t="s">
        <v>235</v>
      </c>
      <c r="K2" s="780" t="s">
        <v>236</v>
      </c>
    </row>
    <row r="3" spans="1:11" s="39" customFormat="1" ht="30.75" customHeight="1">
      <c r="A3" s="770"/>
      <c r="B3" s="804"/>
      <c r="C3" s="800"/>
      <c r="D3" s="798"/>
      <c r="E3" s="800"/>
      <c r="F3" s="800"/>
      <c r="G3" s="779"/>
      <c r="H3" s="779"/>
      <c r="I3" s="779"/>
      <c r="J3" s="779"/>
      <c r="K3" s="781"/>
    </row>
    <row r="4" spans="1:11" s="39" customFormat="1" ht="12.75" customHeight="1">
      <c r="A4" s="532"/>
      <c r="B4" s="533"/>
      <c r="C4" s="534" t="s">
        <v>10</v>
      </c>
      <c r="D4" s="535" t="s">
        <v>11</v>
      </c>
      <c r="E4" s="535" t="s">
        <v>11</v>
      </c>
      <c r="F4" s="401" t="s">
        <v>12</v>
      </c>
      <c r="G4" s="401" t="s">
        <v>12</v>
      </c>
      <c r="H4" s="401" t="s">
        <v>237</v>
      </c>
      <c r="I4" s="401" t="s">
        <v>12</v>
      </c>
      <c r="J4" s="401" t="s">
        <v>237</v>
      </c>
      <c r="K4" s="402" t="s">
        <v>238</v>
      </c>
    </row>
    <row r="5" spans="1:11" ht="12.75" customHeight="1">
      <c r="A5" s="536" t="s">
        <v>2</v>
      </c>
      <c r="B5" s="436" t="s">
        <v>545</v>
      </c>
      <c r="C5" s="437" t="s">
        <v>525</v>
      </c>
      <c r="D5" s="438">
        <f>SUM('4I melléklet'!D5,'4II melléklet'!D5,'4III melléklet'!D5)</f>
        <v>31947</v>
      </c>
      <c r="E5" s="438">
        <f>SUM('4I melléklet'!E5,'4II melléklet'!E5,'4III melléklet'!E5)</f>
        <v>24413</v>
      </c>
      <c r="F5" s="438">
        <f>SUM('4I melléklet'!F5,'4II melléklet'!F5,'4III melléklet'!F5)</f>
        <v>1163</v>
      </c>
      <c r="G5" s="438">
        <f>SUM('4I melléklet'!G5,'4II melléklet'!G5,'4III melléklet'!G5)</f>
        <v>25576</v>
      </c>
      <c r="H5" s="438">
        <f>SUM('4I melléklet'!H5,'4II melléklet'!H5,'4III melléklet'!H5)</f>
        <v>1263</v>
      </c>
      <c r="I5" s="438">
        <f>SUM('4I melléklet'!I5,'4II melléklet'!I5,'4III melléklet'!I5)</f>
        <v>26839</v>
      </c>
      <c r="J5" s="438">
        <f>SUM('4I melléklet'!J5,'4II melléklet'!J5,'4III melléklet'!J5)</f>
        <v>2802</v>
      </c>
      <c r="K5" s="520">
        <f>SUM('4I melléklet'!K5,'4II melléklet'!K5,'4III melléklet'!K5)</f>
        <v>29641</v>
      </c>
    </row>
    <row r="6" spans="1:11" ht="12.75" customHeight="1">
      <c r="A6" s="536" t="s">
        <v>4</v>
      </c>
      <c r="B6" s="436" t="s">
        <v>694</v>
      </c>
      <c r="C6" s="437" t="s">
        <v>724</v>
      </c>
      <c r="D6" s="438">
        <f>SUM('4I melléklet'!D6,'4II melléklet'!D6,'4III melléklet'!D6)</f>
        <v>72870</v>
      </c>
      <c r="E6" s="438">
        <f>SUM('4I melléklet'!E6,'4II melléklet'!E6,'4III melléklet'!E6)</f>
        <v>86679</v>
      </c>
      <c r="F6" s="438">
        <f>SUM('4I melléklet'!F6,'4II melléklet'!F6,'4III melléklet'!F6)</f>
        <v>0</v>
      </c>
      <c r="G6" s="438">
        <f>SUM('4I melléklet'!G6,'4II melléklet'!G6,'4III melléklet'!G6)</f>
        <v>86679</v>
      </c>
      <c r="H6" s="438">
        <f>SUM('4I melléklet'!H6,'4II melléklet'!H6,'4III melléklet'!H6)</f>
        <v>0</v>
      </c>
      <c r="I6" s="438">
        <f>SUM('4I melléklet'!I6,'4II melléklet'!I6,'4III melléklet'!I6)</f>
        <v>86679</v>
      </c>
      <c r="J6" s="438">
        <f>SUM('4I melléklet'!J6,'4II melléklet'!J6,'4III melléklet'!J6)</f>
        <v>0</v>
      </c>
      <c r="K6" s="520">
        <f>SUM('4I melléklet'!K6,'4II melléklet'!K6,'4III melléklet'!K6)</f>
        <v>86679</v>
      </c>
    </row>
    <row r="7" spans="1:11" ht="12.75" customHeight="1">
      <c r="A7" s="536" t="s">
        <v>50</v>
      </c>
      <c r="B7" s="436" t="s">
        <v>548</v>
      </c>
      <c r="C7" s="441" t="s">
        <v>527</v>
      </c>
      <c r="D7" s="438">
        <f>SUM('4I melléklet'!D7,'4II melléklet'!D7,'4III melléklet'!D7)</f>
        <v>34300</v>
      </c>
      <c r="E7" s="438">
        <f>SUM('4I melléklet'!E7,'4II melléklet'!E7,'4III melléklet'!E7)</f>
        <v>37950</v>
      </c>
      <c r="F7" s="438">
        <f>SUM('4I melléklet'!F7,'4II melléklet'!F7,'4III melléklet'!F7)</f>
        <v>0</v>
      </c>
      <c r="G7" s="438">
        <f>SUM('4I melléklet'!G7,'4II melléklet'!G7,'4III melléklet'!G7)</f>
        <v>37950</v>
      </c>
      <c r="H7" s="438">
        <f>SUM('4I melléklet'!H7,'4II melléklet'!H7,'4III melléklet'!H7)</f>
        <v>0</v>
      </c>
      <c r="I7" s="438">
        <f>SUM('4I melléklet'!I7,'4II melléklet'!I7,'4III melléklet'!I7)</f>
        <v>37950</v>
      </c>
      <c r="J7" s="438">
        <f>SUM('4I melléklet'!J7,'4II melléklet'!J7,'4III melléklet'!J7)</f>
        <v>3000</v>
      </c>
      <c r="K7" s="520">
        <f>SUM('4I melléklet'!K7,'4II melléklet'!K7,'4III melléklet'!K7)</f>
        <v>40950</v>
      </c>
    </row>
    <row r="8" spans="1:11" ht="12.75" customHeight="1">
      <c r="A8" s="536" t="s">
        <v>13</v>
      </c>
      <c r="B8" s="436" t="s">
        <v>549</v>
      </c>
      <c r="C8" s="441" t="s">
        <v>239</v>
      </c>
      <c r="D8" s="438">
        <f>SUM('4I melléklet'!D8,'4II melléklet'!D8,'4III melléklet'!D8)</f>
        <v>23370</v>
      </c>
      <c r="E8" s="438">
        <f>SUM('4I melléklet'!E8,'4II melléklet'!E8,'4III melléklet'!E8)</f>
        <v>16917</v>
      </c>
      <c r="F8" s="438">
        <f>SUM('4I melléklet'!F8,'4II melléklet'!F8,'4III melléklet'!F8)</f>
        <v>5433</v>
      </c>
      <c r="G8" s="438">
        <f>SUM('4I melléklet'!G8,'4II melléklet'!G8,'4III melléklet'!G8)</f>
        <v>22350</v>
      </c>
      <c r="H8" s="438">
        <f>SUM('4I melléklet'!H8,'4II melléklet'!H8,'4III melléklet'!H8)</f>
        <v>0</v>
      </c>
      <c r="I8" s="438">
        <f>SUM('4I melléklet'!I8,'4II melléklet'!I8,'4III melléklet'!I8)</f>
        <v>22350</v>
      </c>
      <c r="J8" s="438">
        <f>SUM('4I melléklet'!J8,'4II melléklet'!J8,'4III melléklet'!J8)</f>
        <v>576</v>
      </c>
      <c r="K8" s="520">
        <f>SUM('4I melléklet'!K8,'4II melléklet'!K8,'4III melléklet'!K8)</f>
        <v>22926</v>
      </c>
    </row>
    <row r="9" spans="1:11" ht="12.75" customHeight="1">
      <c r="A9" s="536" t="s">
        <v>51</v>
      </c>
      <c r="B9" s="436" t="s">
        <v>551</v>
      </c>
      <c r="C9" s="441" t="s">
        <v>529</v>
      </c>
      <c r="D9" s="438">
        <f>SUM('4I melléklet'!D9,'4II melléklet'!D9,'4III melléklet'!D9)</f>
        <v>200</v>
      </c>
      <c r="E9" s="438">
        <f>SUM('4I melléklet'!E9,'4II melléklet'!E9,'4III melléklet'!E9)</f>
        <v>200</v>
      </c>
      <c r="F9" s="438">
        <f>SUM('4I melléklet'!F9,'4II melléklet'!F9,'4III melléklet'!F9)</f>
        <v>0</v>
      </c>
      <c r="G9" s="438">
        <f>SUM('4I melléklet'!G9,'4II melléklet'!G9,'4III melléklet'!G9)</f>
        <v>200</v>
      </c>
      <c r="H9" s="438">
        <f>SUM('4I melléklet'!H9,'4II melléklet'!H9,'4III melléklet'!H9)</f>
        <v>0</v>
      </c>
      <c r="I9" s="438">
        <f>SUM('4I melléklet'!I9,'4II melléklet'!I9,'4III melléklet'!I9)</f>
        <v>200</v>
      </c>
      <c r="J9" s="438">
        <f>SUM('4I melléklet'!J9,'4II melléklet'!J9,'4III melléklet'!J9)</f>
        <v>0</v>
      </c>
      <c r="K9" s="520">
        <f>SUM('4I melléklet'!K9,'4II melléklet'!K9,'4III melléklet'!K9)</f>
        <v>200</v>
      </c>
    </row>
    <row r="10" spans="1:11" ht="12.75" customHeight="1">
      <c r="A10" s="536" t="s">
        <v>14</v>
      </c>
      <c r="B10" s="436"/>
      <c r="C10" s="438" t="s">
        <v>552</v>
      </c>
      <c r="D10" s="438">
        <f>SUM('4I melléklet'!D10,'4II melléklet'!D10,'4III melléklet'!D10)</f>
        <v>-17370</v>
      </c>
      <c r="E10" s="438">
        <f>SUM('4I melléklet'!E10,'4II melléklet'!E10,'4III melléklet'!E10)</f>
        <v>-10931</v>
      </c>
      <c r="F10" s="438">
        <f>SUM('4I melléklet'!F10,'4II melléklet'!F10,'4III melléklet'!F10)</f>
        <v>-10576</v>
      </c>
      <c r="G10" s="438">
        <f>SUM('4I melléklet'!G10,'4II melléklet'!G10,'4III melléklet'!G10)</f>
        <v>-21507</v>
      </c>
      <c r="H10" s="438">
        <f>SUM('4I melléklet'!H10,'4II melléklet'!H10,'4III melléklet'!H10)</f>
        <v>0</v>
      </c>
      <c r="I10" s="438">
        <f>SUM('4I melléklet'!I10,'4II melléklet'!I10,'4III melléklet'!I10)</f>
        <v>-21507</v>
      </c>
      <c r="J10" s="438">
        <f>SUM('4I melléklet'!J10,'4II melléklet'!J10,'4III melléklet'!J10)</f>
        <v>0</v>
      </c>
      <c r="K10" s="520">
        <f>SUM('4I melléklet'!K10,'4II melléklet'!K10,'4III melléklet'!K10)</f>
        <v>-21507</v>
      </c>
    </row>
    <row r="11" spans="1:11" ht="12.75" customHeight="1">
      <c r="A11" s="536" t="s">
        <v>52</v>
      </c>
      <c r="B11" s="436" t="s">
        <v>556</v>
      </c>
      <c r="C11" s="438" t="s">
        <v>509</v>
      </c>
      <c r="D11" s="438">
        <f>SUM('4I melléklet'!D11,'4II melléklet'!D11,'4III melléklet'!D11)</f>
        <v>61078</v>
      </c>
      <c r="E11" s="438">
        <f>SUM('4I melléklet'!E11,'4II melléklet'!E11,'4III melléklet'!E11)</f>
        <v>36271</v>
      </c>
      <c r="F11" s="438">
        <f>SUM('4I melléklet'!F11,'4II melléklet'!F11,'4III melléklet'!F11)</f>
        <v>5</v>
      </c>
      <c r="G11" s="438">
        <f>SUM('4I melléklet'!G11,'4II melléklet'!G11,'4III melléklet'!G11)</f>
        <v>36276</v>
      </c>
      <c r="H11" s="438">
        <f>SUM('4I melléklet'!H11,'4II melléklet'!H11,'4III melléklet'!H11)</f>
        <v>0</v>
      </c>
      <c r="I11" s="438">
        <f>SUM('4I melléklet'!I11,'4II melléklet'!I11,'4III melléklet'!I11)</f>
        <v>36276</v>
      </c>
      <c r="J11" s="438">
        <f>SUM('4I melléklet'!J11,'4II melléklet'!J11,'4III melléklet'!J11)</f>
        <v>0</v>
      </c>
      <c r="K11" s="520">
        <f>SUM('4I melléklet'!K11,'4II melléklet'!K11,'4III melléklet'!K11)</f>
        <v>36276</v>
      </c>
    </row>
    <row r="12" spans="1:11" ht="12.75" customHeight="1">
      <c r="A12" s="536" t="s">
        <v>15</v>
      </c>
      <c r="B12" s="436"/>
      <c r="C12" s="442" t="s">
        <v>61</v>
      </c>
      <c r="D12" s="443">
        <f>SUM('4I melléklet'!D12,'4II melléklet'!D12,'4III melléklet'!D12)</f>
        <v>206395</v>
      </c>
      <c r="E12" s="443">
        <f>SUM('4I melléklet'!E12,'4II melléklet'!E12,'4III melléklet'!E12)</f>
        <v>191499</v>
      </c>
      <c r="F12" s="443">
        <f>SUM('4I melléklet'!F12,'4II melléklet'!F12,'4III melléklet'!F12)</f>
        <v>-3975</v>
      </c>
      <c r="G12" s="443">
        <f>SUM('4I melléklet'!G12,'4II melléklet'!G12,'4III melléklet'!G12)</f>
        <v>187524</v>
      </c>
      <c r="H12" s="522">
        <f>SUM('4I melléklet'!H12,'4II melléklet'!H12,'4III melléklet'!H12)</f>
        <v>1263</v>
      </c>
      <c r="I12" s="522">
        <f>SUM('4I melléklet'!I12,'4II melléklet'!I12,'4III melléklet'!I12)</f>
        <v>188787</v>
      </c>
      <c r="J12" s="522">
        <f>SUM('4I melléklet'!J12,'4II melléklet'!J12,'4III melléklet'!J12)</f>
        <v>6378</v>
      </c>
      <c r="K12" s="523">
        <f>SUM('4I melléklet'!K12,'4II melléklet'!K12,'4III melléklet'!K12)</f>
        <v>195165</v>
      </c>
    </row>
    <row r="13" spans="1:11" ht="12.75" customHeight="1">
      <c r="A13" s="536" t="s">
        <v>53</v>
      </c>
      <c r="B13" s="436" t="s">
        <v>547</v>
      </c>
      <c r="C13" s="437" t="s">
        <v>526</v>
      </c>
      <c r="D13" s="438">
        <f>SUM('4I melléklet'!D13,'4II melléklet'!D13,'4III melléklet'!D13)</f>
        <v>0</v>
      </c>
      <c r="E13" s="438">
        <f>SUM('4I melléklet'!E13,'4II melléklet'!E13,'4III melléklet'!E13)</f>
        <v>135455</v>
      </c>
      <c r="F13" s="438">
        <f>SUM('4I melléklet'!F13,'4II melléklet'!F13,'4III melléklet'!F13)</f>
        <v>13153</v>
      </c>
      <c r="G13" s="438">
        <f>SUM('4I melléklet'!G13,'4II melléklet'!G13,'4III melléklet'!G13)</f>
        <v>148608</v>
      </c>
      <c r="H13" s="438">
        <f>SUM('4I melléklet'!H13,'4II melléklet'!H13,'4III melléklet'!H13)</f>
        <v>4564</v>
      </c>
      <c r="I13" s="438">
        <f>SUM('4I melléklet'!I13,'4II melléklet'!I13,'4III melléklet'!I13)</f>
        <v>153172</v>
      </c>
      <c r="J13" s="438">
        <f>SUM('4I melléklet'!J13,'4II melléklet'!J13,'4III melléklet'!J13)</f>
        <v>0</v>
      </c>
      <c r="K13" s="520">
        <f>SUM('4I melléklet'!K13,'4II melléklet'!K13,'4III melléklet'!K13)</f>
        <v>153172</v>
      </c>
    </row>
    <row r="14" spans="1:11" ht="12.75" customHeight="1">
      <c r="A14" s="536" t="s">
        <v>16</v>
      </c>
      <c r="B14" s="436" t="s">
        <v>694</v>
      </c>
      <c r="C14" s="437" t="s">
        <v>725</v>
      </c>
      <c r="D14" s="438">
        <f>SUM('4I melléklet'!D14,'4II melléklet'!D14,'4III melléklet'!D14)</f>
        <v>0</v>
      </c>
      <c r="E14" s="438">
        <f>SUM('4I melléklet'!E14,'4II melléklet'!E14,'4III melléklet'!E14)</f>
        <v>0</v>
      </c>
      <c r="F14" s="438">
        <f>SUM('4I melléklet'!F14,'4II melléklet'!F14,'4III melléklet'!F14)</f>
        <v>0</v>
      </c>
      <c r="G14" s="438">
        <f>SUM('4I melléklet'!G14,'4II melléklet'!G14,'4III melléklet'!G14)</f>
        <v>0</v>
      </c>
      <c r="H14" s="438">
        <f>SUM('4I melléklet'!H14,'4II melléklet'!H14,'4III melléklet'!H14)</f>
        <v>0</v>
      </c>
      <c r="I14" s="438">
        <f>SUM('4I melléklet'!I14,'4II melléklet'!I14,'4III melléklet'!I14)</f>
        <v>0</v>
      </c>
      <c r="J14" s="438">
        <f>SUM('4I melléklet'!J14,'4II melléklet'!J14,'4III melléklet'!J14)</f>
        <v>0</v>
      </c>
      <c r="K14" s="520">
        <f>SUM('4I melléklet'!K14,'4II melléklet'!K14,'4III melléklet'!K14)</f>
        <v>0</v>
      </c>
    </row>
    <row r="15" spans="1:11" ht="12.75" customHeight="1">
      <c r="A15" s="536" t="s">
        <v>17</v>
      </c>
      <c r="B15" s="436" t="s">
        <v>550</v>
      </c>
      <c r="C15" s="437" t="s">
        <v>528</v>
      </c>
      <c r="D15" s="438">
        <f>SUM('4I melléklet'!D15,'4II melléklet'!D15,'4III melléklet'!D15)</f>
        <v>0</v>
      </c>
      <c r="E15" s="438">
        <f>SUM('4I melléklet'!E15,'4II melléklet'!E15,'4III melléklet'!E15)</f>
        <v>0</v>
      </c>
      <c r="F15" s="438">
        <f>SUM('4I melléklet'!F15,'4II melléklet'!F15,'4III melléklet'!F15)</f>
        <v>0</v>
      </c>
      <c r="G15" s="438">
        <f>SUM('4I melléklet'!G15,'4II melléklet'!G15,'4III melléklet'!G15)</f>
        <v>0</v>
      </c>
      <c r="H15" s="438">
        <f>SUM('4I melléklet'!H15,'4II melléklet'!H15,'4III melléklet'!H15)</f>
        <v>3500</v>
      </c>
      <c r="I15" s="438">
        <f>SUM('4I melléklet'!I15,'4II melléklet'!I15,'4III melléklet'!I15)</f>
        <v>3500</v>
      </c>
      <c r="J15" s="438">
        <f>SUM('4I melléklet'!J15,'4II melléklet'!J15,'4III melléklet'!J15)</f>
        <v>0</v>
      </c>
      <c r="K15" s="520">
        <f>SUM('4I melléklet'!K15,'4II melléklet'!K15,'4III melléklet'!K15)</f>
        <v>3500</v>
      </c>
    </row>
    <row r="16" spans="1:11" ht="13.9" customHeight="1">
      <c r="A16" s="536" t="s">
        <v>19</v>
      </c>
      <c r="B16" s="436" t="s">
        <v>553</v>
      </c>
      <c r="C16" s="441" t="s">
        <v>530</v>
      </c>
      <c r="D16" s="438">
        <f>SUM('4I melléklet'!D16,'4II melléklet'!D16,'4III melléklet'!D16)</f>
        <v>0</v>
      </c>
      <c r="E16" s="438">
        <f>SUM('4I melléklet'!E16,'4II melléklet'!E16,'4III melléklet'!E16)</f>
        <v>0</v>
      </c>
      <c r="F16" s="438">
        <f>SUM('4I melléklet'!F16,'4II melléklet'!F16,'4III melléklet'!F16)</f>
        <v>0</v>
      </c>
      <c r="G16" s="438">
        <f>SUM('4I melléklet'!G16,'4II melléklet'!G16,'4III melléklet'!G16)</f>
        <v>0</v>
      </c>
      <c r="H16" s="438">
        <f>SUM('4I melléklet'!H16,'4II melléklet'!H16,'4III melléklet'!H16)</f>
        <v>0</v>
      </c>
      <c r="I16" s="438">
        <f>SUM('4I melléklet'!I16,'4II melléklet'!I16,'4III melléklet'!I16)</f>
        <v>0</v>
      </c>
      <c r="J16" s="438">
        <f>SUM('4I melléklet'!J16,'4II melléklet'!J16,'4III melléklet'!J16)</f>
        <v>0</v>
      </c>
      <c r="K16" s="520">
        <f>SUM('4I melléklet'!K16,'4II melléklet'!K16,'4III melléklet'!K16)</f>
        <v>0</v>
      </c>
    </row>
    <row r="17" spans="1:11" ht="12.75" customHeight="1">
      <c r="A17" s="536" t="s">
        <v>20</v>
      </c>
      <c r="B17" s="436"/>
      <c r="C17" s="441" t="s">
        <v>62</v>
      </c>
      <c r="D17" s="438">
        <f>SUM('4I melléklet'!D17,'4II melléklet'!D17,'4III melléklet'!D17)</f>
        <v>17370</v>
      </c>
      <c r="E17" s="438">
        <f>SUM('4I melléklet'!E17,'4II melléklet'!E17,'4III melléklet'!E17)</f>
        <v>10931</v>
      </c>
      <c r="F17" s="438">
        <f>SUM('4I melléklet'!F17,'4II melléklet'!F17,'4III melléklet'!F17)</f>
        <v>10576</v>
      </c>
      <c r="G17" s="438">
        <f>SUM('4I melléklet'!G17,'4II melléklet'!G17,'4III melléklet'!G17)</f>
        <v>21507</v>
      </c>
      <c r="H17" s="438">
        <f>SUM('4I melléklet'!H17,'4II melléklet'!H17,'4III melléklet'!H17)</f>
        <v>0</v>
      </c>
      <c r="I17" s="438">
        <f>SUM('4I melléklet'!I17,'4II melléklet'!I17,'4III melléklet'!I17)</f>
        <v>21507</v>
      </c>
      <c r="J17" s="438">
        <f>SUM('4I melléklet'!J17,'4II melléklet'!J17,'4III melléklet'!J17)</f>
        <v>0</v>
      </c>
      <c r="K17" s="520">
        <f>SUM('4I melléklet'!K17,'4II melléklet'!K17,'4III melléklet'!K17)</f>
        <v>21507</v>
      </c>
    </row>
    <row r="18" spans="1:11" s="38" customFormat="1" ht="12.75" customHeight="1">
      <c r="A18" s="536" t="s">
        <v>21</v>
      </c>
      <c r="B18" s="436" t="s">
        <v>556</v>
      </c>
      <c r="C18" s="441" t="s">
        <v>509</v>
      </c>
      <c r="D18" s="438">
        <f>SUM('4I melléklet'!D18,'4II melléklet'!D18,'4III melléklet'!D18)</f>
        <v>0</v>
      </c>
      <c r="E18" s="438">
        <f>SUM('4I melléklet'!E18,'4II melléklet'!E18,'4III melléklet'!E18)</f>
        <v>0</v>
      </c>
      <c r="F18" s="438">
        <f>SUM('4I melléklet'!F18,'4II melléklet'!F18,'4III melléklet'!F18)</f>
        <v>0</v>
      </c>
      <c r="G18" s="438">
        <f>SUM('4I melléklet'!G18,'4II melléklet'!G18,'4III melléklet'!G18)</f>
        <v>0</v>
      </c>
      <c r="H18" s="438">
        <f>SUM('4I melléklet'!H18,'4II melléklet'!H18,'4III melléklet'!H18)</f>
        <v>0</v>
      </c>
      <c r="I18" s="438">
        <f>SUM('4I melléklet'!I18,'4II melléklet'!I18,'4III melléklet'!I18)</f>
        <v>0</v>
      </c>
      <c r="J18" s="438">
        <f>SUM('4I melléklet'!J18,'4II melléklet'!J18,'4III melléklet'!J18)</f>
        <v>0</v>
      </c>
      <c r="K18" s="520">
        <f>SUM('4I melléklet'!K18,'4II melléklet'!K18,'4III melléklet'!K18)</f>
        <v>0</v>
      </c>
    </row>
    <row r="19" spans="1:11" ht="12.75" customHeight="1">
      <c r="A19" s="536" t="s">
        <v>22</v>
      </c>
      <c r="B19" s="436"/>
      <c r="C19" s="442" t="s">
        <v>63</v>
      </c>
      <c r="D19" s="443">
        <f>SUM('4I melléklet'!D19,'4II melléklet'!D19,'4III melléklet'!D19)</f>
        <v>17370</v>
      </c>
      <c r="E19" s="443">
        <f>SUM('4I melléklet'!E19,'4II melléklet'!E19,'4III melléklet'!E19)</f>
        <v>146386</v>
      </c>
      <c r="F19" s="443">
        <f>SUM('4I melléklet'!F19,'4II melléklet'!F19,'4III melléklet'!F19)</f>
        <v>23729</v>
      </c>
      <c r="G19" s="443">
        <f>SUM('4I melléklet'!G19,'4II melléklet'!G19,'4III melléklet'!G19)</f>
        <v>170115</v>
      </c>
      <c r="H19" s="522">
        <f>SUM('4I melléklet'!H19,'4II melléklet'!H19,'4III melléklet'!H19)</f>
        <v>8064</v>
      </c>
      <c r="I19" s="522">
        <f>SUM('4I melléklet'!I19,'4II melléklet'!I19,'4III melléklet'!I19)</f>
        <v>178179</v>
      </c>
      <c r="J19" s="522">
        <f>SUM('4I melléklet'!J19,'4II melléklet'!J19,'4III melléklet'!J19)</f>
        <v>0</v>
      </c>
      <c r="K19" s="523">
        <f>SUM('4I melléklet'!K19,'4II melléklet'!K19,'4III melléklet'!K19)</f>
        <v>178179</v>
      </c>
    </row>
    <row r="20" spans="1:11" ht="12.75" customHeight="1">
      <c r="A20" s="536" t="s">
        <v>23</v>
      </c>
      <c r="B20" s="436"/>
      <c r="C20" s="442" t="s">
        <v>64</v>
      </c>
      <c r="D20" s="443">
        <f>SUM('4I melléklet'!D20,'4II melléklet'!D20,'4III melléklet'!D20)</f>
        <v>223765</v>
      </c>
      <c r="E20" s="443">
        <f>SUM('4I melléklet'!E20,'4II melléklet'!E20,'4III melléklet'!E20)</f>
        <v>337885</v>
      </c>
      <c r="F20" s="443">
        <f>SUM('4I melléklet'!F20,'4II melléklet'!F20,'4III melléklet'!F20)</f>
        <v>19754</v>
      </c>
      <c r="G20" s="443">
        <f>SUM('4I melléklet'!G20,'4II melléklet'!G20,'4III melléklet'!G20)</f>
        <v>357639</v>
      </c>
      <c r="H20" s="522">
        <f>SUM('4I melléklet'!H20,'4II melléklet'!H20,'4III melléklet'!H20)</f>
        <v>9327</v>
      </c>
      <c r="I20" s="522">
        <f>SUM('4I melléklet'!I20,'4II melléklet'!I20,'4III melléklet'!I20)</f>
        <v>366966</v>
      </c>
      <c r="J20" s="522">
        <f>SUM('4I melléklet'!J20,'4II melléklet'!J20,'4III melléklet'!J20)</f>
        <v>6378</v>
      </c>
      <c r="K20" s="523">
        <f>SUM('4I melléklet'!K20,'4II melléklet'!K20,'4III melléklet'!K20)</f>
        <v>373344</v>
      </c>
    </row>
    <row r="21" spans="1:11" ht="12.75" customHeight="1">
      <c r="A21" s="536" t="s">
        <v>24</v>
      </c>
      <c r="B21" s="436" t="s">
        <v>555</v>
      </c>
      <c r="C21" s="437" t="s">
        <v>531</v>
      </c>
      <c r="D21" s="438">
        <f>SUM('4I melléklet'!D21,'4II melléklet'!D21,'4III melléklet'!D21)</f>
        <v>0</v>
      </c>
      <c r="E21" s="438">
        <f>SUM('4I melléklet'!E21,'4II melléklet'!E21,'4III melléklet'!E21)</f>
        <v>0</v>
      </c>
      <c r="F21" s="438">
        <f>SUM('4I melléklet'!F21,'4II melléklet'!F21,'4III melléklet'!F21)</f>
        <v>2000</v>
      </c>
      <c r="G21" s="438">
        <f>SUM('4I melléklet'!G21,'4II melléklet'!G21,'4III melléklet'!G21)</f>
        <v>2000</v>
      </c>
      <c r="H21" s="438">
        <f>SUM('4I melléklet'!H21,'4II melléklet'!H21,'4III melléklet'!H21)</f>
        <v>0</v>
      </c>
      <c r="I21" s="438">
        <f>SUM('4I melléklet'!I21,'4II melléklet'!I21,'4III melléklet'!I21)</f>
        <v>2000</v>
      </c>
      <c r="J21" s="438">
        <f>SUM('4I melléklet'!J21,'4II melléklet'!J21,'4III melléklet'!J21)</f>
        <v>0</v>
      </c>
      <c r="K21" s="520">
        <f>SUM('4I melléklet'!K21,'4II melléklet'!K21,'4III melléklet'!K21)</f>
        <v>2000</v>
      </c>
    </row>
    <row r="22" spans="1:11" ht="12.75" customHeight="1">
      <c r="A22" s="536" t="s">
        <v>25</v>
      </c>
      <c r="B22" s="436" t="s">
        <v>557</v>
      </c>
      <c r="C22" s="437" t="s">
        <v>532</v>
      </c>
      <c r="D22" s="438">
        <f>SUM('4I melléklet'!D22,'4II melléklet'!D22,'4III melléklet'!D22)</f>
        <v>0</v>
      </c>
      <c r="E22" s="438">
        <f>SUM('4I melléklet'!E22,'4II melléklet'!E22,'4III melléklet'!E22)</f>
        <v>0</v>
      </c>
      <c r="F22" s="438">
        <f>SUM('4I melléklet'!F22,'4II melléklet'!F22,'4III melléklet'!F22)</f>
        <v>0</v>
      </c>
      <c r="G22" s="438">
        <f>SUM('4I melléklet'!G22,'4II melléklet'!G22,'4III melléklet'!G22)</f>
        <v>0</v>
      </c>
      <c r="H22" s="438">
        <f>SUM('4I melléklet'!H22,'4II melléklet'!H22,'4III melléklet'!H22)</f>
        <v>0</v>
      </c>
      <c r="I22" s="438">
        <f>SUM('4I melléklet'!I22,'4II melléklet'!I22,'4III melléklet'!I22)</f>
        <v>0</v>
      </c>
      <c r="J22" s="438">
        <f>SUM('4I melléklet'!J22,'4II melléklet'!J22,'4III melléklet'!J22)</f>
        <v>0</v>
      </c>
      <c r="K22" s="520">
        <f>SUM('4I melléklet'!K22,'4II melléklet'!K22,'4III melléklet'!K22)</f>
        <v>0</v>
      </c>
    </row>
    <row r="23" spans="1:11" ht="12.75" customHeight="1">
      <c r="A23" s="536" t="s">
        <v>27</v>
      </c>
      <c r="B23" s="436" t="s">
        <v>554</v>
      </c>
      <c r="C23" s="442" t="s">
        <v>65</v>
      </c>
      <c r="D23" s="438">
        <f>SUM('4I melléklet'!D23,'4II melléklet'!D23,'4III melléklet'!D23)</f>
        <v>0</v>
      </c>
      <c r="E23" s="438">
        <f>SUM('4I melléklet'!E23,'4II melléklet'!E23,'4III melléklet'!E23)</f>
        <v>0</v>
      </c>
      <c r="F23" s="438">
        <f>SUM('4I melléklet'!F23,'4II melléklet'!F23,'4III melléklet'!F23)</f>
        <v>2000</v>
      </c>
      <c r="G23" s="438">
        <f>SUM('4I melléklet'!G23,'4II melléklet'!G23,'4III melléklet'!G23)</f>
        <v>2000</v>
      </c>
      <c r="H23" s="438">
        <f>SUM('4I melléklet'!H23,'4II melléklet'!H23,'4III melléklet'!H23)</f>
        <v>0</v>
      </c>
      <c r="I23" s="438">
        <f>SUM('4I melléklet'!I23,'4II melléklet'!I23,'4III melléklet'!I23)</f>
        <v>2000</v>
      </c>
      <c r="J23" s="438">
        <f>SUM('4I melléklet'!J23,'4II melléklet'!J23,'4III melléklet'!J23)</f>
        <v>0</v>
      </c>
      <c r="K23" s="520">
        <f>SUM('4I melléklet'!K23,'4II melléklet'!K23,'4III melléklet'!K23)</f>
        <v>2000</v>
      </c>
    </row>
    <row r="24" spans="1:11" ht="12.75" customHeight="1" thickBot="1">
      <c r="A24" s="537" t="s">
        <v>28</v>
      </c>
      <c r="B24" s="446"/>
      <c r="C24" s="447" t="s">
        <v>66</v>
      </c>
      <c r="D24" s="448">
        <f>SUM('4I melléklet'!D24,'4II melléklet'!D24,'4III melléklet'!D24)</f>
        <v>223765</v>
      </c>
      <c r="E24" s="448">
        <f>SUM('4I melléklet'!E24,'4II melléklet'!E24,'4III melléklet'!E24)</f>
        <v>337885</v>
      </c>
      <c r="F24" s="448">
        <f>SUM('4I melléklet'!F24,'4II melléklet'!F24,'4III melléklet'!F24)</f>
        <v>21754</v>
      </c>
      <c r="G24" s="448">
        <f>SUM('4I melléklet'!G24,'4II melléklet'!G24,'4III melléklet'!G24)</f>
        <v>359639</v>
      </c>
      <c r="H24" s="530">
        <f>SUM('4I melléklet'!H24,'4II melléklet'!H24,'4III melléklet'!H24)</f>
        <v>9327</v>
      </c>
      <c r="I24" s="530">
        <f>SUM('4I melléklet'!I24,'4II melléklet'!I24,'4III melléklet'!I24)</f>
        <v>368966</v>
      </c>
      <c r="J24" s="530">
        <f>SUM('4I melléklet'!J24,'4II melléklet'!J24,'4III melléklet'!J24)</f>
        <v>6378</v>
      </c>
      <c r="K24" s="531">
        <f>SUM('4I melléklet'!K24,'4II melléklet'!K24,'4III melléklet'!K24)</f>
        <v>375344</v>
      </c>
    </row>
    <row r="29" spans="1:11" ht="25.5" customHeight="1" thickBot="1">
      <c r="A29" s="801" t="s">
        <v>67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</row>
    <row r="30" spans="1:11" s="38" customFormat="1" ht="15.75" customHeight="1">
      <c r="A30" s="802"/>
      <c r="B30" s="803" t="s">
        <v>546</v>
      </c>
      <c r="C30" s="795" t="s">
        <v>60</v>
      </c>
      <c r="D30" s="797" t="s">
        <v>797</v>
      </c>
      <c r="E30" s="799" t="s">
        <v>1231</v>
      </c>
      <c r="F30" s="799" t="s">
        <v>235</v>
      </c>
      <c r="G30" s="778" t="s">
        <v>1262</v>
      </c>
      <c r="H30" s="778" t="s">
        <v>235</v>
      </c>
      <c r="I30" s="778" t="s">
        <v>1262</v>
      </c>
      <c r="J30" s="778" t="s">
        <v>235</v>
      </c>
      <c r="K30" s="780" t="s">
        <v>236</v>
      </c>
    </row>
    <row r="31" spans="1:11" s="39" customFormat="1" ht="30.75" customHeight="1">
      <c r="A31" s="770"/>
      <c r="B31" s="804"/>
      <c r="C31" s="796"/>
      <c r="D31" s="798"/>
      <c r="E31" s="800"/>
      <c r="F31" s="800"/>
      <c r="G31" s="779"/>
      <c r="H31" s="779"/>
      <c r="I31" s="779"/>
      <c r="J31" s="779"/>
      <c r="K31" s="781"/>
    </row>
    <row r="32" spans="1:11" s="39" customFormat="1" ht="13.5" customHeight="1">
      <c r="A32" s="532"/>
      <c r="B32" s="533"/>
      <c r="C32" s="534" t="s">
        <v>10</v>
      </c>
      <c r="D32" s="535" t="s">
        <v>11</v>
      </c>
      <c r="E32" s="535" t="s">
        <v>11</v>
      </c>
      <c r="F32" s="401" t="s">
        <v>12</v>
      </c>
      <c r="G32" s="401" t="s">
        <v>12</v>
      </c>
      <c r="H32" s="401" t="s">
        <v>237</v>
      </c>
      <c r="I32" s="401" t="s">
        <v>12</v>
      </c>
      <c r="J32" s="401" t="s">
        <v>237</v>
      </c>
      <c r="K32" s="402" t="s">
        <v>238</v>
      </c>
    </row>
    <row r="33" spans="1:11" ht="12.75" customHeight="1">
      <c r="A33" s="536" t="s">
        <v>2</v>
      </c>
      <c r="B33" s="436" t="s">
        <v>559</v>
      </c>
      <c r="C33" s="437" t="s">
        <v>68</v>
      </c>
      <c r="D33" s="438">
        <f>SUM('4I melléklet'!D33,'4II melléklet'!D33,'4III melléklet'!D33)</f>
        <v>82274</v>
      </c>
      <c r="E33" s="438">
        <f>SUM('4I melléklet'!E33,'4II melléklet'!E33,'4III melléklet'!E33)</f>
        <v>91277</v>
      </c>
      <c r="F33" s="438">
        <f>SUM('4I melléklet'!F33,'4II melléklet'!F33,'4III melléklet'!F33)</f>
        <v>45</v>
      </c>
      <c r="G33" s="438">
        <f>SUM('4I melléklet'!G33,'4II melléklet'!G33,'4III melléklet'!G33)</f>
        <v>91322</v>
      </c>
      <c r="H33" s="438">
        <f>SUM('4I melléklet'!H33,'4II melléklet'!H33,'4III melléklet'!H33)</f>
        <v>947</v>
      </c>
      <c r="I33" s="438">
        <f>SUM('4I melléklet'!I33,'4II melléklet'!I33,'4III melléklet'!I33)</f>
        <v>92269</v>
      </c>
      <c r="J33" s="438">
        <f>SUM('4I melléklet'!J33,'4II melléklet'!J33,'4III melléklet'!J33)</f>
        <v>760</v>
      </c>
      <c r="K33" s="520">
        <f>SUM('4I melléklet'!K33,'4II melléklet'!K33,'4III melléklet'!K33)</f>
        <v>93029</v>
      </c>
    </row>
    <row r="34" spans="1:11" ht="12.75" customHeight="1">
      <c r="A34" s="536" t="s">
        <v>4</v>
      </c>
      <c r="B34" s="436" t="s">
        <v>560</v>
      </c>
      <c r="C34" s="451" t="s">
        <v>400</v>
      </c>
      <c r="D34" s="438">
        <f>SUM('4I melléklet'!D34,'4II melléklet'!D34,'4III melléklet'!D34)</f>
        <v>16891</v>
      </c>
      <c r="E34" s="438">
        <f>SUM('4I melléklet'!E34,'4II melléklet'!E34,'4III melléklet'!E34)</f>
        <v>17989</v>
      </c>
      <c r="F34" s="438">
        <f>SUM('4I melléklet'!F34,'4II melléklet'!F34,'4III melléklet'!F34)</f>
        <v>30</v>
      </c>
      <c r="G34" s="438">
        <f>SUM('4I melléklet'!G34,'4II melléklet'!G34,'4III melléklet'!G34)</f>
        <v>18019</v>
      </c>
      <c r="H34" s="438">
        <f>SUM('4I melléklet'!H34,'4II melléklet'!H34,'4III melléklet'!H34)</f>
        <v>271</v>
      </c>
      <c r="I34" s="438">
        <f>SUM('4I melléklet'!I34,'4II melléklet'!I34,'4III melléklet'!I34)</f>
        <v>18290</v>
      </c>
      <c r="J34" s="438">
        <f>SUM('4I melléklet'!J34,'4II melléklet'!J34,'4III melléklet'!J34)</f>
        <v>320</v>
      </c>
      <c r="K34" s="520">
        <f>SUM('4I melléklet'!K34,'4II melléklet'!K34,'4III melléklet'!K34)</f>
        <v>18610</v>
      </c>
    </row>
    <row r="35" spans="1:11" ht="12.75" customHeight="1">
      <c r="A35" s="536" t="s">
        <v>50</v>
      </c>
      <c r="B35" s="436" t="s">
        <v>561</v>
      </c>
      <c r="C35" s="441" t="s">
        <v>70</v>
      </c>
      <c r="D35" s="438">
        <f>SUM('4I melléklet'!D35,'4II melléklet'!D35,'4III melléklet'!D35)</f>
        <v>39724</v>
      </c>
      <c r="E35" s="438">
        <f>SUM('4I melléklet'!E35,'4II melléklet'!E35,'4III melléklet'!E35)</f>
        <v>41906</v>
      </c>
      <c r="F35" s="438">
        <f>SUM('4I melléklet'!F35,'4II melléklet'!F35,'4III melléklet'!F35)</f>
        <v>2245</v>
      </c>
      <c r="G35" s="438">
        <f>SUM('4I melléklet'!G35,'4II melléklet'!G35,'4III melléklet'!G35)</f>
        <v>44151</v>
      </c>
      <c r="H35" s="438">
        <f>SUM('4I melléklet'!H35,'4II melléklet'!H35,'4III melléklet'!H35)</f>
        <v>1291</v>
      </c>
      <c r="I35" s="438">
        <f>SUM('4I melléklet'!I35,'4II melléklet'!I35,'4III melléklet'!I35)</f>
        <v>45442</v>
      </c>
      <c r="J35" s="438">
        <f>SUM('4I melléklet'!J35,'4II melléklet'!J35,'4III melléklet'!J35)</f>
        <v>91</v>
      </c>
      <c r="K35" s="520">
        <f>SUM('4I melléklet'!K35,'4II melléklet'!K35,'4III melléklet'!K35)</f>
        <v>45533</v>
      </c>
    </row>
    <row r="36" spans="1:11" ht="12.75" customHeight="1">
      <c r="A36" s="536" t="s">
        <v>13</v>
      </c>
      <c r="B36" s="436" t="s">
        <v>562</v>
      </c>
      <c r="C36" s="437" t="s">
        <v>517</v>
      </c>
      <c r="D36" s="438">
        <f>SUM('4I melléklet'!D36,'4II melléklet'!D36,'4III melléklet'!D36)</f>
        <v>4398</v>
      </c>
      <c r="E36" s="438">
        <f>SUM('4I melléklet'!E36,'4II melléklet'!E36,'4III melléklet'!E36)</f>
        <v>4063</v>
      </c>
      <c r="F36" s="438">
        <f>SUM('4I melléklet'!F36,'4II melléklet'!F36,'4III melléklet'!F36)</f>
        <v>213</v>
      </c>
      <c r="G36" s="438">
        <f>SUM('4I melléklet'!G36,'4II melléklet'!G36,'4III melléklet'!G36)</f>
        <v>4276</v>
      </c>
      <c r="H36" s="438">
        <f>SUM('4I melléklet'!H36,'4II melléklet'!H36,'4III melléklet'!H36)</f>
        <v>157</v>
      </c>
      <c r="I36" s="438">
        <f>SUM('4I melléklet'!I36,'4II melléklet'!I36,'4III melléklet'!I36)</f>
        <v>4433</v>
      </c>
      <c r="J36" s="438">
        <f>SUM('4I melléklet'!J36,'4II melléklet'!J36,'4III melléklet'!J36)</f>
        <v>1535</v>
      </c>
      <c r="K36" s="520">
        <f>SUM('4I melléklet'!K36,'4II melléklet'!K36,'4III melléklet'!K36)</f>
        <v>5968</v>
      </c>
    </row>
    <row r="37" spans="1:11" ht="12.75" customHeight="1">
      <c r="A37" s="536" t="s">
        <v>51</v>
      </c>
      <c r="B37" s="436" t="s">
        <v>563</v>
      </c>
      <c r="C37" s="441" t="s">
        <v>518</v>
      </c>
      <c r="D37" s="438">
        <f>SUM('4I melléklet'!D37,'4II melléklet'!D37,'4III melléklet'!D37)</f>
        <v>15888</v>
      </c>
      <c r="E37" s="438">
        <f>SUM('4I melléklet'!E37,'4II melléklet'!E37,'4III melléklet'!E37)</f>
        <v>11703</v>
      </c>
      <c r="F37" s="438">
        <f>SUM('4I melléklet'!F37,'4II melléklet'!F37,'4III melléklet'!F37)</f>
        <v>50</v>
      </c>
      <c r="G37" s="438">
        <f>SUM('4I melléklet'!G37,'4II melléklet'!G37,'4III melléklet'!G37)</f>
        <v>11753</v>
      </c>
      <c r="H37" s="438">
        <f>SUM('4I melléklet'!H37,'4II melléklet'!H37,'4III melléklet'!H37)</f>
        <v>0</v>
      </c>
      <c r="I37" s="438">
        <f>SUM('4I melléklet'!I37,'4II melléklet'!I37,'4III melléklet'!I37)</f>
        <v>11753</v>
      </c>
      <c r="J37" s="438">
        <f>SUM('4I melléklet'!J37,'4II melléklet'!J37,'4III melléklet'!J37)</f>
        <v>20</v>
      </c>
      <c r="K37" s="520">
        <f>SUM('4I melléklet'!K37,'4II melléklet'!K37,'4III melléklet'!K37)</f>
        <v>11773</v>
      </c>
    </row>
    <row r="38" spans="1:11" ht="12.75" customHeight="1">
      <c r="A38" s="536" t="s">
        <v>14</v>
      </c>
      <c r="B38" s="436" t="s">
        <v>762</v>
      </c>
      <c r="C38" s="437" t="s">
        <v>71</v>
      </c>
      <c r="D38" s="438">
        <f>SUM('4I melléklet'!D38,'4II melléklet'!D38,'4III melléklet'!D38)</f>
        <v>9169</v>
      </c>
      <c r="E38" s="438">
        <f>SUM('4I melléklet'!E38,'4II melléklet'!E38,'4III melléklet'!E38)</f>
        <v>15634</v>
      </c>
      <c r="F38" s="438">
        <f>SUM('4I melléklet'!F38,'4II melléklet'!F38,'4III melléklet'!F38)</f>
        <v>-10732</v>
      </c>
      <c r="G38" s="438">
        <f>SUM('4I melléklet'!G38,'4II melléklet'!G38,'4III melléklet'!G38)</f>
        <v>4902</v>
      </c>
      <c r="H38" s="438">
        <f>SUM('4I melléklet'!H38,'4II melléklet'!H38,'4III melléklet'!H38)</f>
        <v>2786</v>
      </c>
      <c r="I38" s="438">
        <f>SUM('4I melléklet'!I38,'4II melléklet'!I38,'4III melléklet'!I38)</f>
        <v>7688</v>
      </c>
      <c r="J38" s="438">
        <f>SUM('4I melléklet'!J38,'4II melléklet'!J38,'4III melléklet'!J38)</f>
        <v>2862</v>
      </c>
      <c r="K38" s="520">
        <f>SUM('4I melléklet'!K38,'4II melléklet'!K38,'4III melléklet'!K38)</f>
        <v>10550</v>
      </c>
    </row>
    <row r="39" spans="1:11" ht="12.75" customHeight="1">
      <c r="A39" s="536" t="s">
        <v>52</v>
      </c>
      <c r="B39" s="436"/>
      <c r="C39" s="452" t="s">
        <v>72</v>
      </c>
      <c r="D39" s="522">
        <f>SUM('4I melléklet'!D39,'4II melléklet'!D39,'4III melléklet'!D39)</f>
        <v>168344</v>
      </c>
      <c r="E39" s="522">
        <f>SUM('4I melléklet'!E39,'4II melléklet'!E39,'4III melléklet'!E39)</f>
        <v>182572</v>
      </c>
      <c r="F39" s="522">
        <f>SUM('4I melléklet'!F39,'4II melléklet'!F39,'4III melléklet'!F39)</f>
        <v>-8149</v>
      </c>
      <c r="G39" s="522">
        <f>SUM('4I melléklet'!G39,'4II melléklet'!G39,'4III melléklet'!G39)</f>
        <v>174423</v>
      </c>
      <c r="H39" s="522">
        <f>SUM('4I melléklet'!H39,'4II melléklet'!H39,'4III melléklet'!H39)</f>
        <v>5452</v>
      </c>
      <c r="I39" s="522">
        <f>SUM('4I melléklet'!I39,'4II melléklet'!I39,'4III melléklet'!I39)</f>
        <v>179875</v>
      </c>
      <c r="J39" s="522">
        <f>SUM('4I melléklet'!J39,'4II melléklet'!J39,'4III melléklet'!J39)</f>
        <v>5588</v>
      </c>
      <c r="K39" s="523">
        <f>SUM('4I melléklet'!K39,'4II melléklet'!K39,'4III melléklet'!K39)</f>
        <v>185463</v>
      </c>
    </row>
    <row r="40" spans="1:11" ht="12.75" customHeight="1">
      <c r="A40" s="536" t="s">
        <v>15</v>
      </c>
      <c r="B40" s="436" t="s">
        <v>564</v>
      </c>
      <c r="C40" s="451" t="s">
        <v>73</v>
      </c>
      <c r="D40" s="438">
        <f>SUM('4I melléklet'!D40,'4II melléklet'!D40,'4III melléklet'!D40)</f>
        <v>11370</v>
      </c>
      <c r="E40" s="438">
        <f>SUM('4I melléklet'!E40,'4II melléklet'!E40,'4III melléklet'!E40)</f>
        <v>89157</v>
      </c>
      <c r="F40" s="438">
        <f>SUM('4I melléklet'!F40,'4II melléklet'!F40,'4III melléklet'!F40)</f>
        <v>15000</v>
      </c>
      <c r="G40" s="438">
        <f>SUM('4I melléklet'!G40,'4II melléklet'!G40,'4III melléklet'!G40)</f>
        <v>104157</v>
      </c>
      <c r="H40" s="438">
        <f>SUM('4I melléklet'!H40,'4II melléklet'!H40,'4III melléklet'!H40)</f>
        <v>241</v>
      </c>
      <c r="I40" s="438">
        <f>SUM('4I melléklet'!I40,'4II melléklet'!I40,'4III melléklet'!I40)</f>
        <v>104398</v>
      </c>
      <c r="J40" s="438">
        <f>SUM('4I melléklet'!J40,'4II melléklet'!J40,'4III melléklet'!J40)</f>
        <v>13943</v>
      </c>
      <c r="K40" s="520">
        <f>SUM('4I melléklet'!K40,'4II melléklet'!K40,'4III melléklet'!K40)</f>
        <v>118341</v>
      </c>
    </row>
    <row r="41" spans="1:11" s="39" customFormat="1" ht="12.75" customHeight="1">
      <c r="A41" s="536" t="s">
        <v>53</v>
      </c>
      <c r="B41" s="436" t="s">
        <v>565</v>
      </c>
      <c r="C41" s="441" t="s">
        <v>519</v>
      </c>
      <c r="D41" s="438">
        <f>SUM('4I melléklet'!D41,'4II melléklet'!D41,'4III melléklet'!D41)</f>
        <v>36000</v>
      </c>
      <c r="E41" s="438">
        <f>SUM('4I melléklet'!E41,'4II melléklet'!E41,'4III melléklet'!E41)</f>
        <v>42609</v>
      </c>
      <c r="F41" s="438">
        <f>SUM('4I melléklet'!F41,'4II melléklet'!F41,'4III melléklet'!F41)</f>
        <v>13153</v>
      </c>
      <c r="G41" s="438">
        <f>SUM('4I melléklet'!G41,'4II melléklet'!G41,'4III melléklet'!G41)</f>
        <v>55762</v>
      </c>
      <c r="H41" s="438">
        <f>SUM('4I melléklet'!H41,'4II melléklet'!H41,'4III melléklet'!H41)</f>
        <v>-1</v>
      </c>
      <c r="I41" s="438">
        <f>SUM('4I melléklet'!I41,'4II melléklet'!I41,'4III melléklet'!I41)</f>
        <v>55761</v>
      </c>
      <c r="J41" s="438">
        <f>SUM('4I melléklet'!J41,'4II melléklet'!J41,'4III melléklet'!J41)</f>
        <v>-13153</v>
      </c>
      <c r="K41" s="520">
        <f>SUM('4I melléklet'!K41,'4II melléklet'!K41,'4III melléklet'!K41)</f>
        <v>42608</v>
      </c>
    </row>
    <row r="42" spans="1:11" ht="12.75" customHeight="1">
      <c r="A42" s="536" t="s">
        <v>16</v>
      </c>
      <c r="B42" s="436" t="s">
        <v>566</v>
      </c>
      <c r="C42" s="437" t="s">
        <v>520</v>
      </c>
      <c r="D42" s="438">
        <f>SUM('4I melléklet'!D42,'4II melléklet'!D42,'4III melléklet'!D42)</f>
        <v>0</v>
      </c>
      <c r="E42" s="438">
        <f>SUM('4I melléklet'!E42,'4II melléklet'!E42,'4III melléklet'!E42)</f>
        <v>0</v>
      </c>
      <c r="F42" s="438">
        <f>SUM('4I melléklet'!F42,'4II melléklet'!F42,'4III melléklet'!F42)</f>
        <v>14</v>
      </c>
      <c r="G42" s="438">
        <f>SUM('4I melléklet'!G42,'4II melléklet'!G42,'4III melléklet'!G42)</f>
        <v>14</v>
      </c>
      <c r="H42" s="438">
        <f>SUM('4I melléklet'!H42,'4II melléklet'!H42,'4III melléklet'!H42)</f>
        <v>0</v>
      </c>
      <c r="I42" s="438">
        <f>SUM('4I melléklet'!I42,'4II melléklet'!I42,'4III melléklet'!I42)</f>
        <v>14</v>
      </c>
      <c r="J42" s="438">
        <f>SUM('4I melléklet'!J42,'4II melléklet'!J42,'4III melléklet'!J42)</f>
        <v>0</v>
      </c>
      <c r="K42" s="520">
        <f>SUM('4I melléklet'!K42,'4II melléklet'!K42,'4III melléklet'!K42)</f>
        <v>14</v>
      </c>
    </row>
    <row r="43" spans="1:11" ht="12.75" customHeight="1">
      <c r="A43" s="536" t="s">
        <v>17</v>
      </c>
      <c r="B43" s="436" t="s">
        <v>762</v>
      </c>
      <c r="C43" s="451" t="s">
        <v>521</v>
      </c>
      <c r="D43" s="438">
        <f>SUM('4I melléklet'!D43,'4II melléklet'!D43,'4III melléklet'!D43)</f>
        <v>5120</v>
      </c>
      <c r="E43" s="438">
        <f>SUM('4I melléklet'!E43,'4II melléklet'!E43,'4III melléklet'!E43)</f>
        <v>20275</v>
      </c>
      <c r="F43" s="438">
        <f>SUM('4I melléklet'!F43,'4II melléklet'!F43,'4III melléklet'!F43)</f>
        <v>-264</v>
      </c>
      <c r="G43" s="438">
        <f>SUM('4I melléklet'!G43,'4II melléklet'!G43,'4III melléklet'!G43)</f>
        <v>20011</v>
      </c>
      <c r="H43" s="438">
        <f>SUM('4I melléklet'!H43,'4II melléklet'!H43,'4III melléklet'!H43)</f>
        <v>3635</v>
      </c>
      <c r="I43" s="438">
        <f>SUM('4I melléklet'!I43,'4II melléklet'!I43,'4III melléklet'!I43)</f>
        <v>23646</v>
      </c>
      <c r="J43" s="438">
        <f>SUM('4I melléklet'!J43,'4II melléklet'!J43,'4III melléklet'!J43)</f>
        <v>0</v>
      </c>
      <c r="K43" s="520">
        <f>SUM('4I melléklet'!K43,'4II melléklet'!K43,'4III melléklet'!K43)</f>
        <v>23646</v>
      </c>
    </row>
    <row r="44" spans="1:11" ht="12.75" customHeight="1">
      <c r="A44" s="536" t="s">
        <v>19</v>
      </c>
      <c r="B44" s="436"/>
      <c r="C44" s="442" t="s">
        <v>74</v>
      </c>
      <c r="D44" s="522">
        <f>SUM('4I melléklet'!D44,'4II melléklet'!D44,'4III melléklet'!D44)</f>
        <v>52490</v>
      </c>
      <c r="E44" s="522">
        <f>SUM('4I melléklet'!E44,'4II melléklet'!E44,'4III melléklet'!E44)</f>
        <v>152041</v>
      </c>
      <c r="F44" s="522">
        <f>SUM('4I melléklet'!F44,'4II melléklet'!F44,'4III melléklet'!F44)</f>
        <v>27903</v>
      </c>
      <c r="G44" s="522">
        <f>SUM('4I melléklet'!G44,'4II melléklet'!G44,'4III melléklet'!G44)</f>
        <v>179944</v>
      </c>
      <c r="H44" s="522">
        <f>SUM('4I melléklet'!H44,'4II melléklet'!H44,'4III melléklet'!H44)</f>
        <v>3875</v>
      </c>
      <c r="I44" s="522">
        <f>SUM('4I melléklet'!I44,'4II melléklet'!I44,'4III melléklet'!I44)</f>
        <v>183819</v>
      </c>
      <c r="J44" s="522">
        <f>SUM('4I melléklet'!J44,'4II melléklet'!J44,'4III melléklet'!J44)</f>
        <v>790</v>
      </c>
      <c r="K44" s="523">
        <f>SUM('4I melléklet'!K44,'4II melléklet'!K44,'4III melléklet'!K44)</f>
        <v>184609</v>
      </c>
    </row>
    <row r="45" spans="1:11" ht="12.75" customHeight="1">
      <c r="A45" s="536" t="s">
        <v>20</v>
      </c>
      <c r="B45" s="436"/>
      <c r="C45" s="442" t="s">
        <v>75</v>
      </c>
      <c r="D45" s="522">
        <f>SUM('4I melléklet'!D45,'4II melléklet'!D45,'4III melléklet'!D45)</f>
        <v>220834</v>
      </c>
      <c r="E45" s="522">
        <f>SUM('4I melléklet'!E45,'4II melléklet'!E45,'4III melléklet'!E45)</f>
        <v>334613</v>
      </c>
      <c r="F45" s="522">
        <f>SUM('4I melléklet'!F45,'4II melléklet'!F45,'4III melléklet'!F45)</f>
        <v>19754</v>
      </c>
      <c r="G45" s="522">
        <f>SUM('4I melléklet'!G45,'4II melléklet'!G45,'4III melléklet'!G45)</f>
        <v>354367</v>
      </c>
      <c r="H45" s="522">
        <f>SUM('4I melléklet'!H45,'4II melléklet'!H45,'4III melléklet'!H45)</f>
        <v>9327</v>
      </c>
      <c r="I45" s="522">
        <f>SUM('4I melléklet'!I45,'4II melléklet'!I45,'4III melléklet'!I45)</f>
        <v>363694</v>
      </c>
      <c r="J45" s="522">
        <f>SUM('4I melléklet'!J45,'4II melléklet'!J45,'4III melléklet'!J45)</f>
        <v>6378</v>
      </c>
      <c r="K45" s="523">
        <f>SUM('4I melléklet'!K45,'4II melléklet'!K45,'4III melléklet'!K45)</f>
        <v>370072</v>
      </c>
    </row>
    <row r="46" spans="1:11" ht="12.75" customHeight="1">
      <c r="A46" s="536" t="s">
        <v>21</v>
      </c>
      <c r="B46" s="436" t="s">
        <v>567</v>
      </c>
      <c r="C46" s="437" t="s">
        <v>522</v>
      </c>
      <c r="D46" s="438">
        <f>SUM('4I melléklet'!D46,'4II melléklet'!D46,'4III melléklet'!D46)</f>
        <v>2931</v>
      </c>
      <c r="E46" s="438">
        <f>SUM('4I melléklet'!E46,'4II melléklet'!E46,'4III melléklet'!E46)</f>
        <v>3272</v>
      </c>
      <c r="F46" s="438">
        <f>SUM('4I melléklet'!F46,'4II melléklet'!F46,'4III melléklet'!F46)</f>
        <v>2000</v>
      </c>
      <c r="G46" s="438">
        <f>SUM('4I melléklet'!G46,'4II melléklet'!G46,'4III melléklet'!G46)</f>
        <v>5272</v>
      </c>
      <c r="H46" s="438">
        <f>SUM('4I melléklet'!H46,'4II melléklet'!H46,'4III melléklet'!H46)</f>
        <v>0</v>
      </c>
      <c r="I46" s="438">
        <f>SUM('4I melléklet'!I46,'4II melléklet'!I46,'4III melléklet'!I46)</f>
        <v>5272</v>
      </c>
      <c r="J46" s="438">
        <f>SUM('4I melléklet'!J46,'4II melléklet'!J46,'4III melléklet'!J46)</f>
        <v>0</v>
      </c>
      <c r="K46" s="520">
        <f>SUM('4I melléklet'!K46,'4II melléklet'!K46,'4III melléklet'!K46)</f>
        <v>5272</v>
      </c>
    </row>
    <row r="47" spans="1:11" ht="12.75" customHeight="1">
      <c r="A47" s="536" t="s">
        <v>22</v>
      </c>
      <c r="B47" s="436" t="s">
        <v>568</v>
      </c>
      <c r="C47" s="437" t="s">
        <v>523</v>
      </c>
      <c r="D47" s="438">
        <f>SUM('4I melléklet'!D47,'4II melléklet'!D47,'4III melléklet'!D47)</f>
        <v>0</v>
      </c>
      <c r="E47" s="438">
        <f>SUM('4I melléklet'!E47,'4II melléklet'!E47,'4III melléklet'!E47)</f>
        <v>0</v>
      </c>
      <c r="F47" s="438">
        <f>SUM('4I melléklet'!F47,'4II melléklet'!F47,'4III melléklet'!F47)</f>
        <v>0</v>
      </c>
      <c r="G47" s="438">
        <f>SUM('4I melléklet'!G47,'4II melléklet'!G47,'4III melléklet'!G47)</f>
        <v>0</v>
      </c>
      <c r="H47" s="438">
        <f>SUM('4I melléklet'!H47,'4II melléklet'!H47,'4III melléklet'!H47)</f>
        <v>0</v>
      </c>
      <c r="I47" s="438">
        <f>SUM('4I melléklet'!I47,'4II melléklet'!I47,'4III melléklet'!I47)</f>
        <v>0</v>
      </c>
      <c r="J47" s="438">
        <f>SUM('4I melléklet'!J47,'4II melléklet'!J47,'4III melléklet'!J47)</f>
        <v>0</v>
      </c>
      <c r="K47" s="520">
        <f>SUM('4I melléklet'!K47,'4II melléklet'!K47,'4III melléklet'!K47)</f>
        <v>0</v>
      </c>
    </row>
    <row r="48" spans="1:11" ht="12.75" customHeight="1">
      <c r="A48" s="536" t="s">
        <v>23</v>
      </c>
      <c r="B48" s="436" t="s">
        <v>569</v>
      </c>
      <c r="C48" s="442" t="s">
        <v>76</v>
      </c>
      <c r="D48" s="522">
        <f>SUM('4I melléklet'!D48,'4II melléklet'!D48,'4III melléklet'!D48)</f>
        <v>2931</v>
      </c>
      <c r="E48" s="522">
        <f>SUM('4I melléklet'!E48,'4II melléklet'!E48,'4III melléklet'!E48)</f>
        <v>3272</v>
      </c>
      <c r="F48" s="522">
        <f>SUM('4I melléklet'!F48,'4II melléklet'!F48,'4III melléklet'!F48)</f>
        <v>2000</v>
      </c>
      <c r="G48" s="522">
        <f>SUM('4I melléklet'!G48,'4II melléklet'!G48,'4III melléklet'!G48)</f>
        <v>5272</v>
      </c>
      <c r="H48" s="522">
        <f>SUM('4I melléklet'!H48,'4II melléklet'!H48,'4III melléklet'!H48)</f>
        <v>0</v>
      </c>
      <c r="I48" s="522">
        <f>SUM('4I melléklet'!I48,'4II melléklet'!I48,'4III melléklet'!I48)</f>
        <v>5272</v>
      </c>
      <c r="J48" s="522">
        <f>SUM('4I melléklet'!J48,'4II melléklet'!J48,'4III melléklet'!J48)</f>
        <v>0</v>
      </c>
      <c r="K48" s="523">
        <f>SUM('4I melléklet'!K48,'4II melléklet'!K48,'4III melléklet'!K48)</f>
        <v>5272</v>
      </c>
    </row>
    <row r="49" spans="1:11" ht="12.75" customHeight="1" thickBot="1">
      <c r="A49" s="537" t="s">
        <v>24</v>
      </c>
      <c r="B49" s="453"/>
      <c r="C49" s="447" t="s">
        <v>77</v>
      </c>
      <c r="D49" s="530">
        <f>SUM('4I melléklet'!D49,'4II melléklet'!D49,'4III melléklet'!D49)</f>
        <v>223765</v>
      </c>
      <c r="E49" s="530">
        <f>SUM('4I melléklet'!E49,'4II melléklet'!E49,'4III melléklet'!E49)</f>
        <v>337885</v>
      </c>
      <c r="F49" s="530">
        <f>SUM('4I melléklet'!F49,'4II melléklet'!F49,'4III melléklet'!F49)</f>
        <v>21754</v>
      </c>
      <c r="G49" s="530">
        <f>SUM('4I melléklet'!G49,'4II melléklet'!G49,'4III melléklet'!G49)</f>
        <v>359639</v>
      </c>
      <c r="H49" s="530">
        <f>SUM('4I melléklet'!H49,'4II melléklet'!H49,'4III melléklet'!H49)</f>
        <v>9327</v>
      </c>
      <c r="I49" s="530">
        <f>SUM('4I melléklet'!I49,'4II melléklet'!I49,'4III melléklet'!I49)</f>
        <v>368966</v>
      </c>
      <c r="J49" s="530">
        <f>SUM('4I melléklet'!J49,'4II melléklet'!J49,'4III melléklet'!J49)</f>
        <v>6378</v>
      </c>
      <c r="K49" s="531">
        <f>SUM('4I melléklet'!K49,'4II melléklet'!K49,'4III melléklet'!K49)</f>
        <v>375344</v>
      </c>
    </row>
    <row r="50" spans="1:11" ht="25.5" customHeight="1">
      <c r="A50" s="41"/>
      <c r="B50" s="41"/>
      <c r="C50" s="42"/>
      <c r="D50" s="43"/>
      <c r="E50" s="43"/>
    </row>
    <row r="51" spans="1:11" ht="25.5" customHeight="1">
      <c r="A51" s="41"/>
      <c r="B51" s="41"/>
      <c r="C51" s="42"/>
      <c r="D51" s="43"/>
      <c r="E51" s="43"/>
    </row>
    <row r="52" spans="1:11" ht="25.5" customHeight="1">
      <c r="A52" s="41"/>
      <c r="B52" s="41"/>
      <c r="C52" s="42"/>
      <c r="D52" s="43"/>
      <c r="E52" s="43"/>
    </row>
    <row r="53" spans="1:11" ht="25.5" customHeight="1">
      <c r="A53" s="41"/>
      <c r="B53" s="41"/>
      <c r="C53" s="42"/>
      <c r="D53" s="43"/>
      <c r="E53" s="43"/>
    </row>
    <row r="54" spans="1:11" ht="25.5" customHeight="1">
      <c r="A54" s="41"/>
      <c r="B54" s="41"/>
      <c r="C54" s="42"/>
      <c r="D54" s="43"/>
      <c r="E54" s="43"/>
    </row>
    <row r="55" spans="1:11" ht="25.5" customHeight="1">
      <c r="A55" s="41"/>
      <c r="B55" s="41"/>
      <c r="C55" s="42"/>
      <c r="D55" s="43"/>
      <c r="E55" s="43"/>
    </row>
    <row r="56" spans="1:11" ht="25.5" customHeight="1">
      <c r="A56" s="41"/>
      <c r="B56" s="41"/>
      <c r="C56" s="42"/>
      <c r="D56" s="43"/>
      <c r="E56" s="43"/>
    </row>
    <row r="57" spans="1:11" ht="25.5" customHeight="1">
      <c r="A57" s="41"/>
      <c r="B57" s="41"/>
      <c r="C57" s="42"/>
      <c r="D57" s="43"/>
      <c r="E57" s="43"/>
    </row>
    <row r="58" spans="1:11">
      <c r="A58" s="44"/>
      <c r="B58" s="41"/>
      <c r="C58" s="290"/>
      <c r="D58" s="44"/>
      <c r="E58" s="44"/>
    </row>
    <row r="59" spans="1:11">
      <c r="A59" s="44"/>
      <c r="B59" s="41"/>
      <c r="C59" s="291"/>
      <c r="D59" s="46"/>
      <c r="E59" s="46"/>
    </row>
    <row r="60" spans="1:11">
      <c r="A60" s="44"/>
      <c r="B60" s="41"/>
      <c r="C60" s="292"/>
      <c r="D60" s="47"/>
      <c r="E60" s="47"/>
    </row>
    <row r="61" spans="1:11">
      <c r="A61" s="44"/>
      <c r="B61" s="41"/>
      <c r="C61" s="292"/>
      <c r="D61" s="48"/>
      <c r="E61" s="48"/>
    </row>
    <row r="62" spans="1:11">
      <c r="A62" s="44"/>
      <c r="B62" s="41"/>
      <c r="C62" s="292"/>
      <c r="D62" s="48"/>
      <c r="E62" s="48"/>
    </row>
    <row r="63" spans="1:11">
      <c r="A63" s="44"/>
      <c r="B63" s="41"/>
      <c r="C63" s="292"/>
      <c r="D63" s="48"/>
      <c r="E63" s="48"/>
    </row>
    <row r="64" spans="1:11">
      <c r="A64" s="44"/>
      <c r="B64" s="41"/>
      <c r="C64" s="292"/>
      <c r="D64" s="48"/>
      <c r="E64" s="48"/>
    </row>
    <row r="65" spans="1:5">
      <c r="A65" s="44"/>
      <c r="B65" s="41"/>
      <c r="C65" s="292"/>
      <c r="D65" s="48"/>
      <c r="E65" s="48"/>
    </row>
    <row r="66" spans="1:5">
      <c r="A66" s="44"/>
      <c r="B66" s="41"/>
      <c r="C66" s="292"/>
      <c r="D66" s="48"/>
      <c r="E66" s="48"/>
    </row>
    <row r="67" spans="1:5">
      <c r="A67" s="44"/>
      <c r="B67" s="41"/>
      <c r="C67" s="292"/>
      <c r="D67" s="48"/>
      <c r="E67" s="48"/>
    </row>
    <row r="68" spans="1:5">
      <c r="A68" s="44"/>
      <c r="B68" s="41"/>
      <c r="C68" s="292"/>
      <c r="D68" s="48"/>
      <c r="E68" s="48"/>
    </row>
    <row r="69" spans="1:5">
      <c r="A69" s="44"/>
      <c r="B69" s="41"/>
      <c r="C69" s="292"/>
      <c r="D69" s="47"/>
      <c r="E69" s="47"/>
    </row>
    <row r="70" spans="1:5">
      <c r="A70" s="44"/>
      <c r="B70" s="41"/>
      <c r="C70" s="292"/>
      <c r="D70" s="47"/>
      <c r="E70" s="47"/>
    </row>
    <row r="71" spans="1:5">
      <c r="A71" s="44"/>
      <c r="B71" s="41"/>
      <c r="C71" s="292"/>
      <c r="D71" s="47"/>
      <c r="E71" s="47"/>
    </row>
    <row r="72" spans="1:5">
      <c r="A72" s="44"/>
      <c r="B72" s="41"/>
    </row>
    <row r="73" spans="1:5">
      <c r="A73" s="44"/>
      <c r="B73" s="41"/>
      <c r="C73" s="293"/>
      <c r="D73" s="49"/>
      <c r="E73" s="49"/>
    </row>
    <row r="74" spans="1:5">
      <c r="A74" s="44"/>
      <c r="B74" s="41"/>
      <c r="D74" s="50"/>
      <c r="E74" s="50"/>
    </row>
    <row r="75" spans="1:5">
      <c r="A75" s="44"/>
      <c r="B75" s="41"/>
    </row>
    <row r="76" spans="1:5">
      <c r="A76" s="44"/>
      <c r="B76" s="41"/>
    </row>
    <row r="77" spans="1:5">
      <c r="A77" s="44"/>
      <c r="B77" s="41"/>
      <c r="C77" s="290"/>
      <c r="D77" s="44"/>
      <c r="E77" s="44"/>
    </row>
    <row r="78" spans="1:5" ht="20.100000000000001" customHeight="1">
      <c r="A78" s="44"/>
      <c r="B78" s="41"/>
      <c r="C78" s="290"/>
      <c r="D78" s="44"/>
      <c r="E78" s="44"/>
    </row>
    <row r="79" spans="1:5" ht="20.100000000000001" customHeight="1">
      <c r="A79" s="44"/>
      <c r="B79" s="41"/>
      <c r="C79" s="290"/>
      <c r="D79" s="44"/>
      <c r="E79" s="44"/>
    </row>
    <row r="80" spans="1:5" ht="20.100000000000001" customHeight="1">
      <c r="C80" s="290"/>
      <c r="D80" s="44"/>
      <c r="E80" s="44"/>
    </row>
    <row r="81" spans="3:5" ht="20.100000000000001" customHeight="1">
      <c r="C81" s="290"/>
      <c r="D81" s="44"/>
      <c r="E81" s="44"/>
    </row>
    <row r="82" spans="3:5">
      <c r="C82" s="290"/>
      <c r="D82" s="44"/>
      <c r="E82" s="44"/>
    </row>
    <row r="83" spans="3:5">
      <c r="C83" s="290"/>
      <c r="D83" s="44"/>
      <c r="E83" s="44"/>
    </row>
    <row r="84" spans="3:5">
      <c r="C84" s="290"/>
      <c r="D84" s="44"/>
      <c r="E84" s="44"/>
    </row>
    <row r="85" spans="3:5">
      <c r="C85" s="290"/>
      <c r="D85" s="44"/>
      <c r="E85" s="44"/>
    </row>
  </sheetData>
  <mergeCells count="24">
    <mergeCell ref="J2:J3"/>
    <mergeCell ref="K2:K3"/>
    <mergeCell ref="J30:J31"/>
    <mergeCell ref="K30:K31"/>
    <mergeCell ref="A1:K1"/>
    <mergeCell ref="A29:K29"/>
    <mergeCell ref="H30:H31"/>
    <mergeCell ref="I30:I31"/>
    <mergeCell ref="F2:F3"/>
    <mergeCell ref="G2:G3"/>
    <mergeCell ref="F30:F31"/>
    <mergeCell ref="G30:G31"/>
    <mergeCell ref="A2:A3"/>
    <mergeCell ref="A30:A31"/>
    <mergeCell ref="B30:B31"/>
    <mergeCell ref="B2:B3"/>
    <mergeCell ref="H2:H3"/>
    <mergeCell ref="I2:I3"/>
    <mergeCell ref="C30:C31"/>
    <mergeCell ref="D30:D31"/>
    <mergeCell ref="E30:E31"/>
    <mergeCell ref="C2:C3"/>
    <mergeCell ref="D2:D3"/>
    <mergeCell ref="E2:E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1-2.&amp;C&amp;"Times New Roman,Félkövér"&amp;12
Halimba község Önkormányzat és intézménye 2018. évi összesítője (eFt)&amp;R&amp;"Times New Roman,Félkövér"4.  melléklet a 9/2018.(XII.5.)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view="pageBreakPreview" zoomScale="60" zoomScaleNormal="100" workbookViewId="0">
      <selection activeCell="A29" sqref="A29:K29"/>
    </sheetView>
  </sheetViews>
  <sheetFormatPr defaultColWidth="8.85546875" defaultRowHeight="1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8" width="12" style="40" hidden="1" customWidth="1"/>
    <col min="9" max="9" width="12" style="40" customWidth="1"/>
    <col min="10" max="10" width="13" style="40" customWidth="1"/>
    <col min="11" max="11" width="12.8554687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>
      <c r="A1" s="801" t="s">
        <v>59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1" s="38" customFormat="1" ht="15.75" customHeight="1">
      <c r="A2" s="802"/>
      <c r="B2" s="803" t="s">
        <v>546</v>
      </c>
      <c r="C2" s="799" t="s">
        <v>60</v>
      </c>
      <c r="D2" s="797" t="s">
        <v>797</v>
      </c>
      <c r="E2" s="799" t="s">
        <v>1231</v>
      </c>
      <c r="F2" s="799" t="s">
        <v>235</v>
      </c>
      <c r="G2" s="778" t="s">
        <v>1262</v>
      </c>
      <c r="H2" s="778" t="s">
        <v>235</v>
      </c>
      <c r="I2" s="778" t="s">
        <v>1262</v>
      </c>
      <c r="J2" s="778" t="s">
        <v>235</v>
      </c>
      <c r="K2" s="780" t="s">
        <v>236</v>
      </c>
    </row>
    <row r="3" spans="1:11" s="39" customFormat="1" ht="30.75" customHeight="1">
      <c r="A3" s="770"/>
      <c r="B3" s="804"/>
      <c r="C3" s="800"/>
      <c r="D3" s="798"/>
      <c r="E3" s="800"/>
      <c r="F3" s="800"/>
      <c r="G3" s="779"/>
      <c r="H3" s="779"/>
      <c r="I3" s="779"/>
      <c r="J3" s="779"/>
      <c r="K3" s="781"/>
    </row>
    <row r="4" spans="1:11" s="39" customFormat="1" ht="12.75" customHeight="1">
      <c r="A4" s="532"/>
      <c r="B4" s="533"/>
      <c r="C4" s="534" t="s">
        <v>10</v>
      </c>
      <c r="D4" s="535" t="s">
        <v>11</v>
      </c>
      <c r="E4" s="535" t="s">
        <v>11</v>
      </c>
      <c r="F4" s="401" t="s">
        <v>12</v>
      </c>
      <c r="G4" s="401" t="s">
        <v>12</v>
      </c>
      <c r="H4" s="401" t="s">
        <v>237</v>
      </c>
      <c r="I4" s="401" t="s">
        <v>12</v>
      </c>
      <c r="J4" s="401" t="s">
        <v>237</v>
      </c>
      <c r="K4" s="402" t="s">
        <v>238</v>
      </c>
    </row>
    <row r="5" spans="1:11" ht="12.75" customHeight="1">
      <c r="A5" s="536" t="s">
        <v>2</v>
      </c>
      <c r="B5" s="436" t="s">
        <v>545</v>
      </c>
      <c r="C5" s="437" t="s">
        <v>525</v>
      </c>
      <c r="D5" s="539">
        <v>0</v>
      </c>
      <c r="E5" s="539">
        <v>0</v>
      </c>
      <c r="F5" s="546"/>
      <c r="G5" s="546">
        <f>SUM(E5:F5)</f>
        <v>0</v>
      </c>
      <c r="H5" s="540"/>
      <c r="I5" s="540">
        <f>SUM(G5,H5)</f>
        <v>0</v>
      </c>
      <c r="J5" s="540"/>
      <c r="K5" s="541">
        <f>SUM(J5,I5)</f>
        <v>0</v>
      </c>
    </row>
    <row r="6" spans="1:11" ht="12.75" customHeight="1">
      <c r="A6" s="536" t="s">
        <v>4</v>
      </c>
      <c r="B6" s="436" t="s">
        <v>694</v>
      </c>
      <c r="C6" s="437" t="s">
        <v>726</v>
      </c>
      <c r="D6" s="539">
        <v>72470</v>
      </c>
      <c r="E6" s="539">
        <v>86079</v>
      </c>
      <c r="F6" s="540"/>
      <c r="G6" s="546">
        <f t="shared" ref="G6:G23" si="0">SUM(E6:F6)</f>
        <v>86079</v>
      </c>
      <c r="H6" s="540"/>
      <c r="I6" s="540">
        <f t="shared" ref="I6:I23" si="1">SUM(G6,H6)</f>
        <v>86079</v>
      </c>
      <c r="J6" s="540"/>
      <c r="K6" s="541">
        <f t="shared" ref="K6:K23" si="2">SUM(J6,I6)</f>
        <v>86079</v>
      </c>
    </row>
    <row r="7" spans="1:11" ht="12.75" customHeight="1">
      <c r="A7" s="536" t="s">
        <v>50</v>
      </c>
      <c r="B7" s="436" t="s">
        <v>548</v>
      </c>
      <c r="C7" s="441" t="s">
        <v>527</v>
      </c>
      <c r="D7" s="539"/>
      <c r="E7" s="539"/>
      <c r="F7" s="540"/>
      <c r="G7" s="546">
        <f t="shared" si="0"/>
        <v>0</v>
      </c>
      <c r="H7" s="540"/>
      <c r="I7" s="540">
        <f t="shared" si="1"/>
        <v>0</v>
      </c>
      <c r="J7" s="540"/>
      <c r="K7" s="541">
        <f t="shared" si="2"/>
        <v>0</v>
      </c>
    </row>
    <row r="8" spans="1:11" ht="12.75" customHeight="1">
      <c r="A8" s="536" t="s">
        <v>13</v>
      </c>
      <c r="B8" s="436" t="s">
        <v>549</v>
      </c>
      <c r="C8" s="441" t="s">
        <v>239</v>
      </c>
      <c r="D8" s="539">
        <v>9009</v>
      </c>
      <c r="E8" s="539">
        <v>11197</v>
      </c>
      <c r="F8" s="540"/>
      <c r="G8" s="546">
        <f t="shared" si="0"/>
        <v>11197</v>
      </c>
      <c r="H8" s="540"/>
      <c r="I8" s="540">
        <f t="shared" si="1"/>
        <v>11197</v>
      </c>
      <c r="J8" s="540"/>
      <c r="K8" s="541">
        <f t="shared" si="2"/>
        <v>11197</v>
      </c>
    </row>
    <row r="9" spans="1:11" ht="12.75" customHeight="1">
      <c r="A9" s="536" t="s">
        <v>51</v>
      </c>
      <c r="B9" s="436" t="s">
        <v>551</v>
      </c>
      <c r="C9" s="441" t="s">
        <v>529</v>
      </c>
      <c r="D9" s="539"/>
      <c r="E9" s="539"/>
      <c r="F9" s="540"/>
      <c r="G9" s="546">
        <f t="shared" si="0"/>
        <v>0</v>
      </c>
      <c r="H9" s="540"/>
      <c r="I9" s="540">
        <f t="shared" si="1"/>
        <v>0</v>
      </c>
      <c r="J9" s="540"/>
      <c r="K9" s="541">
        <f t="shared" si="2"/>
        <v>0</v>
      </c>
    </row>
    <row r="10" spans="1:11" ht="12.75" customHeight="1">
      <c r="A10" s="536" t="s">
        <v>14</v>
      </c>
      <c r="B10" s="436"/>
      <c r="C10" s="438" t="s">
        <v>552</v>
      </c>
      <c r="D10" s="539"/>
      <c r="E10" s="539"/>
      <c r="F10" s="540"/>
      <c r="G10" s="546">
        <f t="shared" si="0"/>
        <v>0</v>
      </c>
      <c r="H10" s="540"/>
      <c r="I10" s="540">
        <f t="shared" si="1"/>
        <v>0</v>
      </c>
      <c r="J10" s="540"/>
      <c r="K10" s="541">
        <f t="shared" si="2"/>
        <v>0</v>
      </c>
    </row>
    <row r="11" spans="1:11" ht="12.75" customHeight="1">
      <c r="A11" s="536" t="s">
        <v>52</v>
      </c>
      <c r="B11" s="436" t="s">
        <v>556</v>
      </c>
      <c r="C11" s="438" t="s">
        <v>509</v>
      </c>
      <c r="D11" s="539">
        <v>1094</v>
      </c>
      <c r="E11" s="539">
        <v>0</v>
      </c>
      <c r="F11" s="540"/>
      <c r="G11" s="546">
        <f t="shared" si="0"/>
        <v>0</v>
      </c>
      <c r="H11" s="540"/>
      <c r="I11" s="540">
        <f t="shared" si="1"/>
        <v>0</v>
      </c>
      <c r="J11" s="540"/>
      <c r="K11" s="541">
        <f t="shared" si="2"/>
        <v>0</v>
      </c>
    </row>
    <row r="12" spans="1:11" ht="12.75" customHeight="1">
      <c r="A12" s="536" t="s">
        <v>15</v>
      </c>
      <c r="B12" s="436"/>
      <c r="C12" s="442" t="s">
        <v>61</v>
      </c>
      <c r="D12" s="443">
        <f t="shared" ref="D12:K12" si="3">SUM(D5:D11)</f>
        <v>82573</v>
      </c>
      <c r="E12" s="443">
        <f t="shared" si="3"/>
        <v>97276</v>
      </c>
      <c r="F12" s="443">
        <f t="shared" si="3"/>
        <v>0</v>
      </c>
      <c r="G12" s="443">
        <f t="shared" si="3"/>
        <v>97276</v>
      </c>
      <c r="H12" s="443">
        <f t="shared" si="3"/>
        <v>0</v>
      </c>
      <c r="I12" s="443">
        <f t="shared" si="3"/>
        <v>97276</v>
      </c>
      <c r="J12" s="443">
        <f t="shared" si="3"/>
        <v>0</v>
      </c>
      <c r="K12" s="444">
        <f t="shared" si="3"/>
        <v>97276</v>
      </c>
    </row>
    <row r="13" spans="1:11" ht="12.75" customHeight="1">
      <c r="A13" s="536" t="s">
        <v>53</v>
      </c>
      <c r="B13" s="436" t="s">
        <v>547</v>
      </c>
      <c r="C13" s="437" t="s">
        <v>526</v>
      </c>
      <c r="D13" s="539"/>
      <c r="E13" s="539"/>
      <c r="F13" s="540"/>
      <c r="G13" s="546">
        <f t="shared" si="0"/>
        <v>0</v>
      </c>
      <c r="H13" s="540"/>
      <c r="I13" s="540">
        <f t="shared" si="1"/>
        <v>0</v>
      </c>
      <c r="J13" s="540"/>
      <c r="K13" s="541">
        <f t="shared" si="2"/>
        <v>0</v>
      </c>
    </row>
    <row r="14" spans="1:11" ht="12.75" customHeight="1">
      <c r="A14" s="536" t="s">
        <v>16</v>
      </c>
      <c r="B14" s="436" t="s">
        <v>694</v>
      </c>
      <c r="C14" s="437" t="s">
        <v>727</v>
      </c>
      <c r="D14" s="539"/>
      <c r="E14" s="539"/>
      <c r="F14" s="540"/>
      <c r="G14" s="546">
        <f t="shared" si="0"/>
        <v>0</v>
      </c>
      <c r="H14" s="540"/>
      <c r="I14" s="540">
        <f t="shared" si="1"/>
        <v>0</v>
      </c>
      <c r="J14" s="540"/>
      <c r="K14" s="541">
        <f t="shared" si="2"/>
        <v>0</v>
      </c>
    </row>
    <row r="15" spans="1:11" ht="12.6" customHeight="1">
      <c r="A15" s="536" t="s">
        <v>17</v>
      </c>
      <c r="B15" s="436" t="s">
        <v>550</v>
      </c>
      <c r="C15" s="437" t="s">
        <v>528</v>
      </c>
      <c r="D15" s="539"/>
      <c r="E15" s="539"/>
      <c r="F15" s="540"/>
      <c r="G15" s="546">
        <f t="shared" si="0"/>
        <v>0</v>
      </c>
      <c r="H15" s="540"/>
      <c r="I15" s="540">
        <f t="shared" si="1"/>
        <v>0</v>
      </c>
      <c r="J15" s="540"/>
      <c r="K15" s="541">
        <f t="shared" si="2"/>
        <v>0</v>
      </c>
    </row>
    <row r="16" spans="1:11" ht="12.75" customHeight="1">
      <c r="A16" s="536" t="s">
        <v>19</v>
      </c>
      <c r="B16" s="436" t="s">
        <v>553</v>
      </c>
      <c r="C16" s="441" t="s">
        <v>530</v>
      </c>
      <c r="D16" s="539"/>
      <c r="E16" s="539"/>
      <c r="F16" s="540"/>
      <c r="G16" s="546">
        <f t="shared" si="0"/>
        <v>0</v>
      </c>
      <c r="H16" s="540"/>
      <c r="I16" s="540">
        <f t="shared" si="1"/>
        <v>0</v>
      </c>
      <c r="J16" s="540"/>
      <c r="K16" s="541">
        <f t="shared" si="2"/>
        <v>0</v>
      </c>
    </row>
    <row r="17" spans="1:11" s="38" customFormat="1" ht="12.75" customHeight="1">
      <c r="A17" s="536" t="s">
        <v>20</v>
      </c>
      <c r="B17" s="436"/>
      <c r="C17" s="441" t="s">
        <v>62</v>
      </c>
      <c r="D17" s="542"/>
      <c r="E17" s="542"/>
      <c r="F17" s="542"/>
      <c r="G17" s="546">
        <f t="shared" si="0"/>
        <v>0</v>
      </c>
      <c r="H17" s="542"/>
      <c r="I17" s="540">
        <f t="shared" si="1"/>
        <v>0</v>
      </c>
      <c r="J17" s="542"/>
      <c r="K17" s="541">
        <f t="shared" si="2"/>
        <v>0</v>
      </c>
    </row>
    <row r="18" spans="1:11" s="38" customFormat="1" ht="12.75" customHeight="1">
      <c r="A18" s="536" t="s">
        <v>21</v>
      </c>
      <c r="B18" s="436" t="s">
        <v>556</v>
      </c>
      <c r="C18" s="441" t="s">
        <v>509</v>
      </c>
      <c r="D18" s="441">
        <v>0</v>
      </c>
      <c r="E18" s="441">
        <v>0</v>
      </c>
      <c r="F18" s="542"/>
      <c r="G18" s="546">
        <f t="shared" si="0"/>
        <v>0</v>
      </c>
      <c r="H18" s="542"/>
      <c r="I18" s="540">
        <f t="shared" si="1"/>
        <v>0</v>
      </c>
      <c r="J18" s="542"/>
      <c r="K18" s="541">
        <f t="shared" si="2"/>
        <v>0</v>
      </c>
    </row>
    <row r="19" spans="1:11" ht="12.75" customHeight="1">
      <c r="A19" s="536" t="s">
        <v>22</v>
      </c>
      <c r="B19" s="436"/>
      <c r="C19" s="442" t="s">
        <v>63</v>
      </c>
      <c r="D19" s="443">
        <f t="shared" ref="D19:I19" si="4">SUM(D13:D17)</f>
        <v>0</v>
      </c>
      <c r="E19" s="443">
        <f t="shared" si="4"/>
        <v>0</v>
      </c>
      <c r="F19" s="443">
        <f t="shared" si="4"/>
        <v>0</v>
      </c>
      <c r="G19" s="443">
        <f t="shared" si="4"/>
        <v>0</v>
      </c>
      <c r="H19" s="443">
        <f t="shared" si="4"/>
        <v>0</v>
      </c>
      <c r="I19" s="443">
        <f t="shared" si="4"/>
        <v>0</v>
      </c>
      <c r="J19" s="540"/>
      <c r="K19" s="541">
        <f t="shared" si="2"/>
        <v>0</v>
      </c>
    </row>
    <row r="20" spans="1:11" ht="12.75" customHeight="1">
      <c r="A20" s="536" t="s">
        <v>23</v>
      </c>
      <c r="B20" s="436"/>
      <c r="C20" s="442" t="s">
        <v>64</v>
      </c>
      <c r="D20" s="443">
        <f t="shared" ref="D20:K20" si="5">SUM(D19,D12)</f>
        <v>82573</v>
      </c>
      <c r="E20" s="443">
        <f t="shared" si="5"/>
        <v>97276</v>
      </c>
      <c r="F20" s="443">
        <f t="shared" si="5"/>
        <v>0</v>
      </c>
      <c r="G20" s="443">
        <f t="shared" si="5"/>
        <v>97276</v>
      </c>
      <c r="H20" s="443">
        <f t="shared" si="5"/>
        <v>0</v>
      </c>
      <c r="I20" s="443">
        <f t="shared" si="5"/>
        <v>97276</v>
      </c>
      <c r="J20" s="443">
        <f t="shared" si="5"/>
        <v>0</v>
      </c>
      <c r="K20" s="444">
        <f t="shared" si="5"/>
        <v>97276</v>
      </c>
    </row>
    <row r="21" spans="1:11" ht="12.75" customHeight="1">
      <c r="A21" s="536" t="s">
        <v>24</v>
      </c>
      <c r="B21" s="436" t="s">
        <v>555</v>
      </c>
      <c r="C21" s="437" t="s">
        <v>531</v>
      </c>
      <c r="D21" s="539"/>
      <c r="E21" s="539"/>
      <c r="F21" s="540"/>
      <c r="G21" s="546">
        <f t="shared" si="0"/>
        <v>0</v>
      </c>
      <c r="H21" s="540"/>
      <c r="I21" s="540">
        <f t="shared" si="1"/>
        <v>0</v>
      </c>
      <c r="J21" s="540"/>
      <c r="K21" s="541">
        <f t="shared" si="2"/>
        <v>0</v>
      </c>
    </row>
    <row r="22" spans="1:11" ht="12.75" customHeight="1">
      <c r="A22" s="536" t="s">
        <v>25</v>
      </c>
      <c r="B22" s="436" t="s">
        <v>557</v>
      </c>
      <c r="C22" s="437" t="s">
        <v>532</v>
      </c>
      <c r="D22" s="539"/>
      <c r="E22" s="539"/>
      <c r="F22" s="540"/>
      <c r="G22" s="546">
        <f t="shared" si="0"/>
        <v>0</v>
      </c>
      <c r="H22" s="540"/>
      <c r="I22" s="540">
        <f t="shared" si="1"/>
        <v>0</v>
      </c>
      <c r="J22" s="540"/>
      <c r="K22" s="541">
        <f t="shared" si="2"/>
        <v>0</v>
      </c>
    </row>
    <row r="23" spans="1:11" ht="12.75" customHeight="1">
      <c r="A23" s="536" t="s">
        <v>27</v>
      </c>
      <c r="B23" s="436" t="s">
        <v>554</v>
      </c>
      <c r="C23" s="442" t="s">
        <v>65</v>
      </c>
      <c r="D23" s="539"/>
      <c r="E23" s="539"/>
      <c r="F23" s="540"/>
      <c r="G23" s="546">
        <f t="shared" si="0"/>
        <v>0</v>
      </c>
      <c r="H23" s="540"/>
      <c r="I23" s="540">
        <f t="shared" si="1"/>
        <v>0</v>
      </c>
      <c r="J23" s="540"/>
      <c r="K23" s="541">
        <f t="shared" si="2"/>
        <v>0</v>
      </c>
    </row>
    <row r="24" spans="1:11" ht="12.75" customHeight="1" thickBot="1">
      <c r="A24" s="537" t="s">
        <v>28</v>
      </c>
      <c r="B24" s="446"/>
      <c r="C24" s="447" t="s">
        <v>66</v>
      </c>
      <c r="D24" s="448">
        <f t="shared" ref="D24:K24" si="6">SUM(D23,D20)</f>
        <v>82573</v>
      </c>
      <c r="E24" s="448">
        <f t="shared" si="6"/>
        <v>97276</v>
      </c>
      <c r="F24" s="448">
        <f t="shared" si="6"/>
        <v>0</v>
      </c>
      <c r="G24" s="448">
        <f t="shared" si="6"/>
        <v>97276</v>
      </c>
      <c r="H24" s="448">
        <f t="shared" si="6"/>
        <v>0</v>
      </c>
      <c r="I24" s="448">
        <f t="shared" si="6"/>
        <v>97276</v>
      </c>
      <c r="J24" s="448">
        <f t="shared" si="6"/>
        <v>0</v>
      </c>
      <c r="K24" s="449">
        <f t="shared" si="6"/>
        <v>97276</v>
      </c>
    </row>
    <row r="29" spans="1:11" ht="25.5" customHeight="1" thickBot="1">
      <c r="A29" s="801" t="s">
        <v>67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</row>
    <row r="30" spans="1:11" s="38" customFormat="1" ht="15.75" customHeight="1">
      <c r="A30" s="802"/>
      <c r="B30" s="803" t="s">
        <v>546</v>
      </c>
      <c r="C30" s="805" t="s">
        <v>60</v>
      </c>
      <c r="D30" s="797" t="s">
        <v>797</v>
      </c>
      <c r="E30" s="799" t="s">
        <v>1231</v>
      </c>
      <c r="F30" s="799" t="s">
        <v>235</v>
      </c>
      <c r="G30" s="778" t="s">
        <v>1262</v>
      </c>
      <c r="H30" s="778" t="s">
        <v>235</v>
      </c>
      <c r="I30" s="778" t="s">
        <v>1262</v>
      </c>
      <c r="J30" s="778" t="s">
        <v>235</v>
      </c>
      <c r="K30" s="780" t="s">
        <v>236</v>
      </c>
    </row>
    <row r="31" spans="1:11" s="39" customFormat="1" ht="30.75" customHeight="1">
      <c r="A31" s="770"/>
      <c r="B31" s="804"/>
      <c r="C31" s="806"/>
      <c r="D31" s="798"/>
      <c r="E31" s="800"/>
      <c r="F31" s="800"/>
      <c r="G31" s="779"/>
      <c r="H31" s="779"/>
      <c r="I31" s="779"/>
      <c r="J31" s="779"/>
      <c r="K31" s="781"/>
    </row>
    <row r="32" spans="1:11" s="39" customFormat="1" ht="13.5" customHeight="1">
      <c r="A32" s="532"/>
      <c r="B32" s="538"/>
      <c r="C32" s="534" t="s">
        <v>10</v>
      </c>
      <c r="D32" s="535" t="s">
        <v>11</v>
      </c>
      <c r="E32" s="535" t="s">
        <v>11</v>
      </c>
      <c r="F32" s="401" t="s">
        <v>12</v>
      </c>
      <c r="G32" s="401" t="s">
        <v>12</v>
      </c>
      <c r="H32" s="401" t="s">
        <v>237</v>
      </c>
      <c r="I32" s="401" t="s">
        <v>12</v>
      </c>
      <c r="J32" s="401" t="s">
        <v>237</v>
      </c>
      <c r="K32" s="402" t="s">
        <v>238</v>
      </c>
    </row>
    <row r="33" spans="1:11" ht="12.75" customHeight="1">
      <c r="A33" s="536" t="s">
        <v>2</v>
      </c>
      <c r="B33" s="436" t="s">
        <v>559</v>
      </c>
      <c r="C33" s="437" t="s">
        <v>68</v>
      </c>
      <c r="D33" s="539">
        <v>50946</v>
      </c>
      <c r="E33" s="539">
        <v>62320</v>
      </c>
      <c r="F33" s="540"/>
      <c r="G33" s="540">
        <f>SUM(E33,F33)</f>
        <v>62320</v>
      </c>
      <c r="H33" s="540">
        <v>-62</v>
      </c>
      <c r="I33" s="540">
        <f>SUM(G33,H33)</f>
        <v>62258</v>
      </c>
      <c r="J33" s="540">
        <v>157</v>
      </c>
      <c r="K33" s="541">
        <f>SUM(I33,J33)</f>
        <v>62415</v>
      </c>
    </row>
    <row r="34" spans="1:11" ht="12.75" customHeight="1">
      <c r="A34" s="536" t="s">
        <v>4</v>
      </c>
      <c r="B34" s="436" t="s">
        <v>560</v>
      </c>
      <c r="C34" s="451" t="s">
        <v>400</v>
      </c>
      <c r="D34" s="539">
        <v>11196</v>
      </c>
      <c r="E34" s="539">
        <v>12342</v>
      </c>
      <c r="F34" s="540"/>
      <c r="G34" s="540">
        <f t="shared" ref="G34:G47" si="7">SUM(E34,F34)</f>
        <v>12342</v>
      </c>
      <c r="H34" s="540">
        <v>62</v>
      </c>
      <c r="I34" s="540">
        <f t="shared" ref="I34:I47" si="8">SUM(G34,H34)</f>
        <v>12404</v>
      </c>
      <c r="J34" s="540">
        <v>203</v>
      </c>
      <c r="K34" s="541">
        <f t="shared" ref="K34:K47" si="9">SUM(I34,J34)</f>
        <v>12607</v>
      </c>
    </row>
    <row r="35" spans="1:11" ht="12.75" customHeight="1">
      <c r="A35" s="536" t="s">
        <v>50</v>
      </c>
      <c r="B35" s="436" t="s">
        <v>561</v>
      </c>
      <c r="C35" s="441" t="s">
        <v>70</v>
      </c>
      <c r="D35" s="539">
        <v>20431</v>
      </c>
      <c r="E35" s="539">
        <v>22614</v>
      </c>
      <c r="F35" s="540"/>
      <c r="G35" s="540">
        <f t="shared" si="7"/>
        <v>22614</v>
      </c>
      <c r="H35" s="540"/>
      <c r="I35" s="540">
        <f t="shared" si="8"/>
        <v>22614</v>
      </c>
      <c r="J35" s="540">
        <v>-360</v>
      </c>
      <c r="K35" s="541">
        <f t="shared" si="9"/>
        <v>22254</v>
      </c>
    </row>
    <row r="36" spans="1:11" ht="12.75" customHeight="1">
      <c r="A36" s="536" t="s">
        <v>13</v>
      </c>
      <c r="B36" s="436" t="s">
        <v>562</v>
      </c>
      <c r="C36" s="437" t="s">
        <v>517</v>
      </c>
      <c r="D36" s="539"/>
      <c r="E36" s="539"/>
      <c r="F36" s="540"/>
      <c r="G36" s="540">
        <f t="shared" si="7"/>
        <v>0</v>
      </c>
      <c r="H36" s="540"/>
      <c r="I36" s="540">
        <f t="shared" si="8"/>
        <v>0</v>
      </c>
      <c r="J36" s="540"/>
      <c r="K36" s="541">
        <f t="shared" si="9"/>
        <v>0</v>
      </c>
    </row>
    <row r="37" spans="1:11" ht="12.75" customHeight="1">
      <c r="A37" s="536" t="s">
        <v>51</v>
      </c>
      <c r="B37" s="436" t="s">
        <v>563</v>
      </c>
      <c r="C37" s="441" t="s">
        <v>518</v>
      </c>
      <c r="D37" s="539"/>
      <c r="E37" s="539"/>
      <c r="F37" s="540"/>
      <c r="G37" s="540">
        <f t="shared" si="7"/>
        <v>0</v>
      </c>
      <c r="H37" s="540"/>
      <c r="I37" s="540">
        <f t="shared" si="8"/>
        <v>0</v>
      </c>
      <c r="J37" s="540"/>
      <c r="K37" s="541">
        <f t="shared" si="9"/>
        <v>0</v>
      </c>
    </row>
    <row r="38" spans="1:11" ht="12.75" customHeight="1">
      <c r="A38" s="536" t="s">
        <v>14</v>
      </c>
      <c r="B38" s="436" t="s">
        <v>762</v>
      </c>
      <c r="C38" s="437" t="s">
        <v>71</v>
      </c>
      <c r="D38" s="539"/>
      <c r="E38" s="539"/>
      <c r="F38" s="540"/>
      <c r="G38" s="540">
        <f t="shared" si="7"/>
        <v>0</v>
      </c>
      <c r="H38" s="540"/>
      <c r="I38" s="540">
        <f t="shared" si="8"/>
        <v>0</v>
      </c>
      <c r="J38" s="540"/>
      <c r="K38" s="541">
        <f t="shared" si="9"/>
        <v>0</v>
      </c>
    </row>
    <row r="39" spans="1:11" ht="12.75" customHeight="1">
      <c r="A39" s="536" t="s">
        <v>52</v>
      </c>
      <c r="B39" s="436"/>
      <c r="C39" s="452" t="s">
        <v>72</v>
      </c>
      <c r="D39" s="542">
        <f t="shared" ref="D39:K39" si="10">SUM(D33:D38)</f>
        <v>82573</v>
      </c>
      <c r="E39" s="542">
        <f t="shared" si="10"/>
        <v>97276</v>
      </c>
      <c r="F39" s="542">
        <f t="shared" si="10"/>
        <v>0</v>
      </c>
      <c r="G39" s="542">
        <f t="shared" si="10"/>
        <v>97276</v>
      </c>
      <c r="H39" s="542">
        <f t="shared" si="10"/>
        <v>0</v>
      </c>
      <c r="I39" s="542">
        <f t="shared" si="10"/>
        <v>97276</v>
      </c>
      <c r="J39" s="542">
        <f t="shared" si="10"/>
        <v>0</v>
      </c>
      <c r="K39" s="543">
        <f t="shared" si="10"/>
        <v>97276</v>
      </c>
    </row>
    <row r="40" spans="1:11" ht="12.75" customHeight="1">
      <c r="A40" s="536" t="s">
        <v>15</v>
      </c>
      <c r="B40" s="436" t="s">
        <v>564</v>
      </c>
      <c r="C40" s="451" t="s">
        <v>73</v>
      </c>
      <c r="D40" s="539"/>
      <c r="E40" s="539"/>
      <c r="F40" s="540"/>
      <c r="G40" s="540">
        <f t="shared" si="7"/>
        <v>0</v>
      </c>
      <c r="H40" s="540"/>
      <c r="I40" s="540">
        <f t="shared" si="8"/>
        <v>0</v>
      </c>
      <c r="J40" s="540"/>
      <c r="K40" s="541">
        <f t="shared" si="9"/>
        <v>0</v>
      </c>
    </row>
    <row r="41" spans="1:11" s="39" customFormat="1" ht="12.75" customHeight="1">
      <c r="A41" s="536" t="s">
        <v>53</v>
      </c>
      <c r="B41" s="436" t="s">
        <v>565</v>
      </c>
      <c r="C41" s="441" t="s">
        <v>519</v>
      </c>
      <c r="D41" s="542"/>
      <c r="E41" s="542"/>
      <c r="F41" s="538"/>
      <c r="G41" s="540">
        <f t="shared" si="7"/>
        <v>0</v>
      </c>
      <c r="H41" s="538"/>
      <c r="I41" s="540">
        <f t="shared" si="8"/>
        <v>0</v>
      </c>
      <c r="J41" s="538"/>
      <c r="K41" s="541">
        <f t="shared" si="9"/>
        <v>0</v>
      </c>
    </row>
    <row r="42" spans="1:11" ht="12.75" customHeight="1">
      <c r="A42" s="536" t="s">
        <v>16</v>
      </c>
      <c r="B42" s="436" t="s">
        <v>566</v>
      </c>
      <c r="C42" s="437" t="s">
        <v>520</v>
      </c>
      <c r="D42" s="539"/>
      <c r="E42" s="539"/>
      <c r="F42" s="540"/>
      <c r="G42" s="540">
        <f t="shared" si="7"/>
        <v>0</v>
      </c>
      <c r="H42" s="540"/>
      <c r="I42" s="540">
        <f t="shared" si="8"/>
        <v>0</v>
      </c>
      <c r="J42" s="540"/>
      <c r="K42" s="541">
        <f t="shared" si="9"/>
        <v>0</v>
      </c>
    </row>
    <row r="43" spans="1:11" ht="12.75" customHeight="1">
      <c r="A43" s="536" t="s">
        <v>17</v>
      </c>
      <c r="B43" s="436" t="s">
        <v>762</v>
      </c>
      <c r="C43" s="451" t="s">
        <v>521</v>
      </c>
      <c r="D43" s="539"/>
      <c r="E43" s="539"/>
      <c r="F43" s="540"/>
      <c r="G43" s="540">
        <f t="shared" si="7"/>
        <v>0</v>
      </c>
      <c r="H43" s="540"/>
      <c r="I43" s="540">
        <f t="shared" si="8"/>
        <v>0</v>
      </c>
      <c r="J43" s="540"/>
      <c r="K43" s="541">
        <f t="shared" si="9"/>
        <v>0</v>
      </c>
    </row>
    <row r="44" spans="1:11" ht="12.75" customHeight="1">
      <c r="A44" s="536" t="s">
        <v>19</v>
      </c>
      <c r="B44" s="436"/>
      <c r="C44" s="442" t="s">
        <v>74</v>
      </c>
      <c r="D44" s="542">
        <f t="shared" ref="D44:I44" si="11">SUM(D40:D43)</f>
        <v>0</v>
      </c>
      <c r="E44" s="542">
        <f t="shared" si="11"/>
        <v>0</v>
      </c>
      <c r="F44" s="542">
        <f t="shared" si="11"/>
        <v>0</v>
      </c>
      <c r="G44" s="542">
        <f t="shared" si="11"/>
        <v>0</v>
      </c>
      <c r="H44" s="542">
        <f t="shared" si="11"/>
        <v>0</v>
      </c>
      <c r="I44" s="542">
        <f t="shared" si="11"/>
        <v>0</v>
      </c>
      <c r="J44" s="540"/>
      <c r="K44" s="541">
        <f t="shared" si="9"/>
        <v>0</v>
      </c>
    </row>
    <row r="45" spans="1:11" ht="12.75" customHeight="1">
      <c r="A45" s="536" t="s">
        <v>20</v>
      </c>
      <c r="B45" s="436"/>
      <c r="C45" s="442" t="s">
        <v>75</v>
      </c>
      <c r="D45" s="542">
        <f t="shared" ref="D45:K45" si="12">SUM(D44,D39)</f>
        <v>82573</v>
      </c>
      <c r="E45" s="542">
        <f t="shared" si="12"/>
        <v>97276</v>
      </c>
      <c r="F45" s="542">
        <f t="shared" si="12"/>
        <v>0</v>
      </c>
      <c r="G45" s="542">
        <f t="shared" si="12"/>
        <v>97276</v>
      </c>
      <c r="H45" s="542">
        <f t="shared" si="12"/>
        <v>0</v>
      </c>
      <c r="I45" s="542">
        <f t="shared" si="12"/>
        <v>97276</v>
      </c>
      <c r="J45" s="542">
        <f t="shared" si="12"/>
        <v>0</v>
      </c>
      <c r="K45" s="543">
        <f t="shared" si="12"/>
        <v>97276</v>
      </c>
    </row>
    <row r="46" spans="1:11" ht="12.75" customHeight="1">
      <c r="A46" s="536" t="s">
        <v>21</v>
      </c>
      <c r="B46" s="436" t="s">
        <v>567</v>
      </c>
      <c r="C46" s="437" t="s">
        <v>522</v>
      </c>
      <c r="D46" s="539"/>
      <c r="E46" s="539"/>
      <c r="F46" s="540"/>
      <c r="G46" s="540">
        <f t="shared" si="7"/>
        <v>0</v>
      </c>
      <c r="H46" s="540"/>
      <c r="I46" s="540">
        <f t="shared" si="8"/>
        <v>0</v>
      </c>
      <c r="J46" s="540"/>
      <c r="K46" s="541">
        <f t="shared" si="9"/>
        <v>0</v>
      </c>
    </row>
    <row r="47" spans="1:11" ht="12.75" customHeight="1">
      <c r="A47" s="536" t="s">
        <v>22</v>
      </c>
      <c r="B47" s="436" t="s">
        <v>568</v>
      </c>
      <c r="C47" s="437" t="s">
        <v>523</v>
      </c>
      <c r="D47" s="539"/>
      <c r="E47" s="539"/>
      <c r="F47" s="540"/>
      <c r="G47" s="540">
        <f t="shared" si="7"/>
        <v>0</v>
      </c>
      <c r="H47" s="540"/>
      <c r="I47" s="540">
        <f t="shared" si="8"/>
        <v>0</v>
      </c>
      <c r="J47" s="540"/>
      <c r="K47" s="541">
        <f t="shared" si="9"/>
        <v>0</v>
      </c>
    </row>
    <row r="48" spans="1:11" ht="12.75" customHeight="1">
      <c r="A48" s="536" t="s">
        <v>23</v>
      </c>
      <c r="B48" s="436" t="s">
        <v>569</v>
      </c>
      <c r="C48" s="442" t="s">
        <v>76</v>
      </c>
      <c r="D48" s="542">
        <f t="shared" ref="D48:K48" si="13">SUM(D46:D47)</f>
        <v>0</v>
      </c>
      <c r="E48" s="542">
        <f t="shared" si="13"/>
        <v>0</v>
      </c>
      <c r="F48" s="542">
        <f t="shared" si="13"/>
        <v>0</v>
      </c>
      <c r="G48" s="542">
        <f t="shared" si="13"/>
        <v>0</v>
      </c>
      <c r="H48" s="542">
        <f t="shared" si="13"/>
        <v>0</v>
      </c>
      <c r="I48" s="542">
        <f t="shared" si="13"/>
        <v>0</v>
      </c>
      <c r="J48" s="542">
        <f t="shared" si="13"/>
        <v>0</v>
      </c>
      <c r="K48" s="543">
        <f t="shared" si="13"/>
        <v>0</v>
      </c>
    </row>
    <row r="49" spans="1:11" ht="12.75" customHeight="1" thickBot="1">
      <c r="A49" s="537" t="s">
        <v>24</v>
      </c>
      <c r="B49" s="453"/>
      <c r="C49" s="447" t="s">
        <v>77</v>
      </c>
      <c r="D49" s="544">
        <f t="shared" ref="D49:K49" si="14">SUM(D45,D48)</f>
        <v>82573</v>
      </c>
      <c r="E49" s="544">
        <f t="shared" si="14"/>
        <v>97276</v>
      </c>
      <c r="F49" s="544">
        <f t="shared" si="14"/>
        <v>0</v>
      </c>
      <c r="G49" s="544">
        <f t="shared" si="14"/>
        <v>97276</v>
      </c>
      <c r="H49" s="544">
        <f t="shared" si="14"/>
        <v>0</v>
      </c>
      <c r="I49" s="544">
        <f t="shared" si="14"/>
        <v>97276</v>
      </c>
      <c r="J49" s="544">
        <f t="shared" si="14"/>
        <v>0</v>
      </c>
      <c r="K49" s="545">
        <f t="shared" si="14"/>
        <v>97276</v>
      </c>
    </row>
    <row r="50" spans="1:11" ht="25.5" customHeight="1">
      <c r="A50" s="41"/>
      <c r="B50" s="41"/>
      <c r="C50" s="42"/>
      <c r="D50" s="43"/>
      <c r="E50" s="43"/>
    </row>
    <row r="51" spans="1:11" ht="25.5" customHeight="1">
      <c r="A51" s="41"/>
      <c r="B51" s="41"/>
      <c r="C51" s="42"/>
      <c r="D51" s="43"/>
      <c r="E51" s="43"/>
    </row>
    <row r="52" spans="1:11" ht="25.5" customHeight="1">
      <c r="A52" s="41"/>
      <c r="B52" s="41"/>
      <c r="C52" s="42"/>
      <c r="D52" s="43"/>
      <c r="E52" s="43"/>
    </row>
    <row r="53" spans="1:11" ht="25.5" customHeight="1">
      <c r="A53" s="41"/>
      <c r="B53" s="41"/>
      <c r="C53" s="42"/>
      <c r="D53" s="43"/>
      <c r="E53" s="43"/>
    </row>
    <row r="54" spans="1:11" ht="25.5" customHeight="1">
      <c r="A54" s="41"/>
      <c r="B54" s="41"/>
      <c r="C54" s="42"/>
      <c r="D54" s="43"/>
      <c r="E54" s="43"/>
    </row>
    <row r="55" spans="1:11" ht="25.5" customHeight="1">
      <c r="A55" s="41"/>
      <c r="B55" s="41"/>
      <c r="C55" s="42"/>
      <c r="D55" s="43"/>
      <c r="E55" s="43"/>
    </row>
    <row r="56" spans="1:11" ht="25.5" customHeight="1">
      <c r="A56" s="41"/>
      <c r="B56" s="41"/>
      <c r="C56" s="42"/>
      <c r="D56" s="43"/>
      <c r="E56" s="43"/>
    </row>
    <row r="57" spans="1:11" ht="25.5" customHeight="1">
      <c r="A57" s="41"/>
      <c r="B57" s="41"/>
      <c r="C57" s="42"/>
      <c r="D57" s="43"/>
      <c r="E57" s="43"/>
    </row>
    <row r="58" spans="1:11">
      <c r="A58" s="44"/>
      <c r="B58" s="44"/>
      <c r="C58" s="44"/>
      <c r="D58" s="44"/>
      <c r="E58" s="44"/>
    </row>
    <row r="59" spans="1:11">
      <c r="A59" s="44"/>
      <c r="B59" s="44"/>
      <c r="C59" s="45"/>
      <c r="D59" s="46"/>
      <c r="E59" s="46"/>
    </row>
    <row r="60" spans="1:11">
      <c r="A60" s="44"/>
      <c r="B60" s="44"/>
      <c r="C60" s="47"/>
      <c r="D60" s="47"/>
      <c r="E60" s="47"/>
    </row>
    <row r="61" spans="1:11">
      <c r="A61" s="44"/>
      <c r="B61" s="44"/>
      <c r="C61" s="47"/>
      <c r="D61" s="48"/>
      <c r="E61" s="48"/>
    </row>
    <row r="62" spans="1:11">
      <c r="A62" s="44"/>
      <c r="B62" s="44"/>
      <c r="C62" s="47"/>
      <c r="D62" s="48"/>
      <c r="E62" s="48"/>
    </row>
    <row r="63" spans="1:11">
      <c r="A63" s="44"/>
      <c r="B63" s="44"/>
      <c r="C63" s="47"/>
      <c r="D63" s="48"/>
      <c r="E63" s="48"/>
    </row>
    <row r="64" spans="1:11">
      <c r="A64" s="44"/>
      <c r="B64" s="44"/>
      <c r="C64" s="47"/>
      <c r="D64" s="48"/>
      <c r="E64" s="48"/>
    </row>
    <row r="65" spans="1:5">
      <c r="A65" s="44"/>
      <c r="B65" s="44"/>
      <c r="C65" s="47"/>
      <c r="D65" s="48"/>
      <c r="E65" s="48"/>
    </row>
    <row r="66" spans="1:5">
      <c r="A66" s="44"/>
      <c r="B66" s="44"/>
      <c r="C66" s="47"/>
      <c r="D66" s="48"/>
      <c r="E66" s="48"/>
    </row>
    <row r="67" spans="1:5">
      <c r="A67" s="44"/>
      <c r="B67" s="44"/>
      <c r="C67" s="47"/>
      <c r="D67" s="48"/>
      <c r="E67" s="48"/>
    </row>
    <row r="68" spans="1:5">
      <c r="A68" s="44"/>
      <c r="B68" s="44"/>
      <c r="C68" s="47"/>
      <c r="D68" s="48"/>
      <c r="E68" s="48"/>
    </row>
    <row r="69" spans="1:5">
      <c r="A69" s="44"/>
      <c r="B69" s="44"/>
      <c r="C69" s="47"/>
      <c r="D69" s="47"/>
      <c r="E69" s="47"/>
    </row>
    <row r="70" spans="1:5">
      <c r="A70" s="44"/>
      <c r="B70" s="44"/>
      <c r="C70" s="47"/>
      <c r="D70" s="47"/>
      <c r="E70" s="47"/>
    </row>
    <row r="71" spans="1:5">
      <c r="A71" s="44"/>
      <c r="B71" s="44"/>
      <c r="C71" s="47"/>
      <c r="D71" s="47"/>
      <c r="E71" s="47"/>
    </row>
    <row r="72" spans="1:5">
      <c r="A72" s="44"/>
      <c r="B72" s="44"/>
    </row>
    <row r="73" spans="1:5">
      <c r="A73" s="44"/>
      <c r="B73" s="44"/>
      <c r="C73" s="49"/>
      <c r="D73" s="49"/>
      <c r="E73" s="49"/>
    </row>
    <row r="74" spans="1:5">
      <c r="A74" s="44"/>
      <c r="B74" s="44"/>
      <c r="C74" s="50"/>
      <c r="D74" s="50"/>
      <c r="E74" s="50"/>
    </row>
    <row r="75" spans="1:5">
      <c r="A75" s="44"/>
      <c r="B75" s="44"/>
    </row>
    <row r="76" spans="1:5">
      <c r="A76" s="44"/>
      <c r="B76" s="44"/>
    </row>
    <row r="77" spans="1:5">
      <c r="A77" s="44"/>
      <c r="B77" s="44"/>
      <c r="C77" s="44"/>
      <c r="D77" s="44"/>
      <c r="E77" s="44"/>
    </row>
    <row r="78" spans="1:5" ht="20.100000000000001" customHeight="1">
      <c r="A78" s="44"/>
      <c r="B78" s="44"/>
      <c r="C78" s="44"/>
      <c r="D78" s="44"/>
      <c r="E78" s="44"/>
    </row>
    <row r="79" spans="1:5" ht="20.100000000000001" customHeight="1">
      <c r="A79" s="44"/>
      <c r="B79" s="44"/>
      <c r="C79" s="44"/>
      <c r="D79" s="44"/>
      <c r="E79" s="44"/>
    </row>
    <row r="80" spans="1:5" ht="20.100000000000001" customHeight="1">
      <c r="C80" s="44"/>
      <c r="D80" s="44"/>
      <c r="E80" s="44"/>
    </row>
    <row r="81" spans="3:5" ht="20.100000000000001" customHeight="1">
      <c r="C81" s="44"/>
      <c r="D81" s="44"/>
      <c r="E81" s="44"/>
    </row>
    <row r="82" spans="3:5">
      <c r="C82" s="44"/>
      <c r="D82" s="44"/>
      <c r="E82" s="44"/>
    </row>
    <row r="83" spans="3:5">
      <c r="C83" s="44"/>
      <c r="D83" s="44"/>
      <c r="E83" s="44"/>
    </row>
    <row r="84" spans="3:5">
      <c r="C84" s="44"/>
      <c r="D84" s="44"/>
      <c r="E84" s="44"/>
    </row>
    <row r="85" spans="3:5">
      <c r="C85" s="44"/>
      <c r="D85" s="44"/>
      <c r="E85" s="44"/>
    </row>
  </sheetData>
  <mergeCells count="24">
    <mergeCell ref="A1:K1"/>
    <mergeCell ref="A29:K29"/>
    <mergeCell ref="F2:F3"/>
    <mergeCell ref="G2:G3"/>
    <mergeCell ref="F30:F31"/>
    <mergeCell ref="G30:G31"/>
    <mergeCell ref="A2:A3"/>
    <mergeCell ref="B30:B31"/>
    <mergeCell ref="B2:B3"/>
    <mergeCell ref="C30:C31"/>
    <mergeCell ref="D30:D31"/>
    <mergeCell ref="E30:E31"/>
    <mergeCell ref="A30:A31"/>
    <mergeCell ref="H30:H31"/>
    <mergeCell ref="J2:J3"/>
    <mergeCell ref="K2:K3"/>
    <mergeCell ref="C2:C3"/>
    <mergeCell ref="D2:D3"/>
    <mergeCell ref="E2:E3"/>
    <mergeCell ref="J30:J31"/>
    <mergeCell ref="K30:K31"/>
    <mergeCell ref="I30:I31"/>
    <mergeCell ref="H2:H3"/>
    <mergeCell ref="I2:I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1.Alcímszám: -&amp;C&amp;"Times New Roman,Félkövér"&amp;12Hársfa Óvoda és Egységes Óvoda-Bölcsőde (eFt)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view="pageBreakPreview" zoomScale="60" zoomScaleNormal="100" workbookViewId="0">
      <selection activeCell="A29" sqref="A29:K29"/>
    </sheetView>
  </sheetViews>
  <sheetFormatPr defaultColWidth="8.85546875" defaultRowHeight="1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6" width="11" style="40" hidden="1" customWidth="1"/>
    <col min="7" max="8" width="12" style="40" hidden="1" customWidth="1"/>
    <col min="9" max="9" width="12" style="40" customWidth="1"/>
    <col min="10" max="10" width="12.28515625" style="40" customWidth="1"/>
    <col min="11" max="11" width="13.28515625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>
      <c r="A1" s="801" t="s">
        <v>59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1" s="38" customFormat="1" ht="15.75" customHeight="1">
      <c r="A2" s="802"/>
      <c r="B2" s="803" t="s">
        <v>546</v>
      </c>
      <c r="C2" s="799" t="s">
        <v>60</v>
      </c>
      <c r="D2" s="797" t="s">
        <v>797</v>
      </c>
      <c r="E2" s="799" t="s">
        <v>1231</v>
      </c>
      <c r="F2" s="799" t="s">
        <v>235</v>
      </c>
      <c r="G2" s="778" t="s">
        <v>1262</v>
      </c>
      <c r="H2" s="778" t="s">
        <v>235</v>
      </c>
      <c r="I2" s="778" t="s">
        <v>1262</v>
      </c>
      <c r="J2" s="778" t="s">
        <v>235</v>
      </c>
      <c r="K2" s="780" t="s">
        <v>236</v>
      </c>
    </row>
    <row r="3" spans="1:11" s="39" customFormat="1" ht="30.75" customHeight="1">
      <c r="A3" s="770"/>
      <c r="B3" s="804"/>
      <c r="C3" s="800"/>
      <c r="D3" s="798"/>
      <c r="E3" s="800"/>
      <c r="F3" s="800"/>
      <c r="G3" s="779"/>
      <c r="H3" s="779"/>
      <c r="I3" s="779"/>
      <c r="J3" s="779"/>
      <c r="K3" s="781"/>
    </row>
    <row r="4" spans="1:11" s="39" customFormat="1" ht="12.75" customHeight="1">
      <c r="A4" s="532"/>
      <c r="B4" s="533"/>
      <c r="C4" s="534" t="s">
        <v>10</v>
      </c>
      <c r="D4" s="535" t="s">
        <v>11</v>
      </c>
      <c r="E4" s="535" t="s">
        <v>11</v>
      </c>
      <c r="F4" s="401" t="s">
        <v>12</v>
      </c>
      <c r="G4" s="401" t="s">
        <v>12</v>
      </c>
      <c r="H4" s="401" t="s">
        <v>237</v>
      </c>
      <c r="I4" s="401" t="s">
        <v>12</v>
      </c>
      <c r="J4" s="401" t="s">
        <v>237</v>
      </c>
      <c r="K4" s="402" t="s">
        <v>238</v>
      </c>
    </row>
    <row r="5" spans="1:11" ht="12.75" customHeight="1">
      <c r="A5" s="536" t="s">
        <v>2</v>
      </c>
      <c r="B5" s="436" t="s">
        <v>545</v>
      </c>
      <c r="C5" s="437" t="s">
        <v>525</v>
      </c>
      <c r="D5" s="438">
        <v>31947</v>
      </c>
      <c r="E5" s="438">
        <v>24413</v>
      </c>
      <c r="F5" s="540">
        <v>1163</v>
      </c>
      <c r="G5" s="540">
        <f>SUM(E5,F5)</f>
        <v>25576</v>
      </c>
      <c r="H5" s="540">
        <v>1263</v>
      </c>
      <c r="I5" s="540">
        <f>SUM(G5,H5)</f>
        <v>26839</v>
      </c>
      <c r="J5" s="540">
        <v>2802</v>
      </c>
      <c r="K5" s="541">
        <f>SUM(I5,J5)</f>
        <v>29641</v>
      </c>
    </row>
    <row r="6" spans="1:11" ht="12.75" customHeight="1">
      <c r="A6" s="536" t="s">
        <v>4</v>
      </c>
      <c r="B6" s="436" t="s">
        <v>694</v>
      </c>
      <c r="C6" s="437" t="s">
        <v>724</v>
      </c>
      <c r="D6" s="438"/>
      <c r="E6" s="438"/>
      <c r="F6" s="540"/>
      <c r="G6" s="540">
        <f t="shared" ref="G6:G22" si="0">SUM(E6,F6)</f>
        <v>0</v>
      </c>
      <c r="H6" s="540"/>
      <c r="I6" s="540">
        <f t="shared" ref="I6:I22" si="1">SUM(G6,H6)</f>
        <v>0</v>
      </c>
      <c r="J6" s="540"/>
      <c r="K6" s="541">
        <f t="shared" ref="K6:K22" si="2">SUM(I6,J6)</f>
        <v>0</v>
      </c>
    </row>
    <row r="7" spans="1:11" ht="12.75" customHeight="1">
      <c r="A7" s="536" t="s">
        <v>50</v>
      </c>
      <c r="B7" s="436" t="s">
        <v>548</v>
      </c>
      <c r="C7" s="441" t="s">
        <v>527</v>
      </c>
      <c r="D7" s="438">
        <v>34300</v>
      </c>
      <c r="E7" s="438">
        <v>37950</v>
      </c>
      <c r="F7" s="540"/>
      <c r="G7" s="540">
        <f t="shared" si="0"/>
        <v>37950</v>
      </c>
      <c r="H7" s="540"/>
      <c r="I7" s="540">
        <f t="shared" si="1"/>
        <v>37950</v>
      </c>
      <c r="J7" s="540">
        <v>3000</v>
      </c>
      <c r="K7" s="541">
        <f t="shared" si="2"/>
        <v>40950</v>
      </c>
    </row>
    <row r="8" spans="1:11" ht="12.75" customHeight="1">
      <c r="A8" s="536" t="s">
        <v>13</v>
      </c>
      <c r="B8" s="436" t="s">
        <v>549</v>
      </c>
      <c r="C8" s="441" t="s">
        <v>239</v>
      </c>
      <c r="D8" s="438">
        <v>14361</v>
      </c>
      <c r="E8" s="438">
        <v>5720</v>
      </c>
      <c r="F8" s="540">
        <v>5433</v>
      </c>
      <c r="G8" s="540">
        <f t="shared" si="0"/>
        <v>11153</v>
      </c>
      <c r="H8" s="540"/>
      <c r="I8" s="540">
        <f t="shared" si="1"/>
        <v>11153</v>
      </c>
      <c r="J8" s="540">
        <v>576</v>
      </c>
      <c r="K8" s="541">
        <f t="shared" si="2"/>
        <v>11729</v>
      </c>
    </row>
    <row r="9" spans="1:11" ht="12.75" customHeight="1">
      <c r="A9" s="536" t="s">
        <v>51</v>
      </c>
      <c r="B9" s="436" t="s">
        <v>551</v>
      </c>
      <c r="C9" s="441" t="s">
        <v>529</v>
      </c>
      <c r="D9" s="438">
        <v>200</v>
      </c>
      <c r="E9" s="438">
        <v>200</v>
      </c>
      <c r="F9" s="540"/>
      <c r="G9" s="540">
        <f t="shared" si="0"/>
        <v>200</v>
      </c>
      <c r="H9" s="540"/>
      <c r="I9" s="540">
        <f t="shared" si="1"/>
        <v>200</v>
      </c>
      <c r="J9" s="540"/>
      <c r="K9" s="541">
        <f t="shared" si="2"/>
        <v>200</v>
      </c>
    </row>
    <row r="10" spans="1:11" ht="12.75" customHeight="1">
      <c r="A10" s="536" t="s">
        <v>14</v>
      </c>
      <c r="B10" s="436"/>
      <c r="C10" s="438" t="s">
        <v>552</v>
      </c>
      <c r="D10" s="441">
        <v>-17370</v>
      </c>
      <c r="E10" s="441">
        <v>-10931</v>
      </c>
      <c r="F10" s="540">
        <v>-10576</v>
      </c>
      <c r="G10" s="540">
        <f t="shared" si="0"/>
        <v>-21507</v>
      </c>
      <c r="H10" s="540"/>
      <c r="I10" s="540">
        <f t="shared" si="1"/>
        <v>-21507</v>
      </c>
      <c r="J10" s="540"/>
      <c r="K10" s="541">
        <f t="shared" si="2"/>
        <v>-21507</v>
      </c>
    </row>
    <row r="11" spans="1:11" ht="12.75" customHeight="1">
      <c r="A11" s="536" t="s">
        <v>52</v>
      </c>
      <c r="B11" s="436" t="s">
        <v>556</v>
      </c>
      <c r="C11" s="438" t="s">
        <v>509</v>
      </c>
      <c r="D11" s="441">
        <v>59471</v>
      </c>
      <c r="E11" s="441">
        <v>35384</v>
      </c>
      <c r="F11" s="540">
        <v>5</v>
      </c>
      <c r="G11" s="540">
        <f t="shared" si="0"/>
        <v>35389</v>
      </c>
      <c r="H11" s="540"/>
      <c r="I11" s="540">
        <f t="shared" si="1"/>
        <v>35389</v>
      </c>
      <c r="J11" s="540"/>
      <c r="K11" s="541">
        <f t="shared" si="2"/>
        <v>35389</v>
      </c>
    </row>
    <row r="12" spans="1:11" ht="12.75" customHeight="1">
      <c r="A12" s="536" t="s">
        <v>15</v>
      </c>
      <c r="B12" s="436"/>
      <c r="C12" s="442" t="s">
        <v>61</v>
      </c>
      <c r="D12" s="443">
        <f t="shared" ref="D12:K12" si="3">SUM(D5:D11)</f>
        <v>122909</v>
      </c>
      <c r="E12" s="443">
        <f t="shared" si="3"/>
        <v>92736</v>
      </c>
      <c r="F12" s="443">
        <f t="shared" si="3"/>
        <v>-3975</v>
      </c>
      <c r="G12" s="443">
        <f t="shared" si="3"/>
        <v>88761</v>
      </c>
      <c r="H12" s="443">
        <f t="shared" si="3"/>
        <v>1263</v>
      </c>
      <c r="I12" s="443">
        <f t="shared" si="3"/>
        <v>90024</v>
      </c>
      <c r="J12" s="443">
        <f t="shared" si="3"/>
        <v>6378</v>
      </c>
      <c r="K12" s="444">
        <f t="shared" si="3"/>
        <v>96402</v>
      </c>
    </row>
    <row r="13" spans="1:11" ht="12.75" customHeight="1">
      <c r="A13" s="536" t="s">
        <v>53</v>
      </c>
      <c r="B13" s="436" t="s">
        <v>547</v>
      </c>
      <c r="C13" s="437" t="s">
        <v>526</v>
      </c>
      <c r="D13" s="441"/>
      <c r="E13" s="441">
        <v>135455</v>
      </c>
      <c r="F13" s="540">
        <v>13153</v>
      </c>
      <c r="G13" s="540">
        <f t="shared" si="0"/>
        <v>148608</v>
      </c>
      <c r="H13" s="540">
        <v>4564</v>
      </c>
      <c r="I13" s="540">
        <f t="shared" si="1"/>
        <v>153172</v>
      </c>
      <c r="J13" s="540"/>
      <c r="K13" s="541">
        <f t="shared" si="2"/>
        <v>153172</v>
      </c>
    </row>
    <row r="14" spans="1:11" ht="12.6" customHeight="1">
      <c r="A14" s="536" t="s">
        <v>16</v>
      </c>
      <c r="B14" s="436" t="s">
        <v>694</v>
      </c>
      <c r="C14" s="437" t="s">
        <v>725</v>
      </c>
      <c r="D14" s="441"/>
      <c r="E14" s="441"/>
      <c r="F14" s="540"/>
      <c r="G14" s="540">
        <f t="shared" si="0"/>
        <v>0</v>
      </c>
      <c r="H14" s="540"/>
      <c r="I14" s="540">
        <f t="shared" si="1"/>
        <v>0</v>
      </c>
      <c r="J14" s="540"/>
      <c r="K14" s="541">
        <f t="shared" si="2"/>
        <v>0</v>
      </c>
    </row>
    <row r="15" spans="1:11" ht="12.75" customHeight="1">
      <c r="A15" s="536" t="s">
        <v>17</v>
      </c>
      <c r="B15" s="436" t="s">
        <v>550</v>
      </c>
      <c r="C15" s="437" t="s">
        <v>528</v>
      </c>
      <c r="D15" s="441"/>
      <c r="E15" s="441"/>
      <c r="F15" s="540"/>
      <c r="G15" s="540">
        <f t="shared" si="0"/>
        <v>0</v>
      </c>
      <c r="H15" s="540">
        <v>3500</v>
      </c>
      <c r="I15" s="540">
        <f t="shared" si="1"/>
        <v>3500</v>
      </c>
      <c r="J15" s="540"/>
      <c r="K15" s="541">
        <f t="shared" si="2"/>
        <v>3500</v>
      </c>
    </row>
    <row r="16" spans="1:11" s="38" customFormat="1" ht="12.75" customHeight="1">
      <c r="A16" s="536" t="s">
        <v>19</v>
      </c>
      <c r="B16" s="436" t="s">
        <v>553</v>
      </c>
      <c r="C16" s="441" t="s">
        <v>530</v>
      </c>
      <c r="D16" s="441"/>
      <c r="E16" s="441"/>
      <c r="F16" s="540"/>
      <c r="G16" s="540">
        <f t="shared" si="0"/>
        <v>0</v>
      </c>
      <c r="H16" s="542"/>
      <c r="I16" s="540">
        <f t="shared" si="1"/>
        <v>0</v>
      </c>
      <c r="J16" s="542"/>
      <c r="K16" s="541">
        <f t="shared" si="2"/>
        <v>0</v>
      </c>
    </row>
    <row r="17" spans="1:11" ht="12.75" customHeight="1">
      <c r="A17" s="536" t="s">
        <v>20</v>
      </c>
      <c r="B17" s="436"/>
      <c r="C17" s="441" t="s">
        <v>62</v>
      </c>
      <c r="D17" s="441">
        <v>17370</v>
      </c>
      <c r="E17" s="441">
        <v>10931</v>
      </c>
      <c r="F17" s="540">
        <v>10576</v>
      </c>
      <c r="G17" s="540">
        <f t="shared" si="0"/>
        <v>21507</v>
      </c>
      <c r="H17" s="540"/>
      <c r="I17" s="540">
        <f t="shared" si="1"/>
        <v>21507</v>
      </c>
      <c r="J17" s="540"/>
      <c r="K17" s="541">
        <f t="shared" si="2"/>
        <v>21507</v>
      </c>
    </row>
    <row r="18" spans="1:11" ht="12.75" customHeight="1">
      <c r="A18" s="536" t="s">
        <v>21</v>
      </c>
      <c r="B18" s="436" t="s">
        <v>556</v>
      </c>
      <c r="C18" s="441" t="s">
        <v>509</v>
      </c>
      <c r="D18" s="441">
        <v>0</v>
      </c>
      <c r="E18" s="441">
        <v>0</v>
      </c>
      <c r="F18" s="542"/>
      <c r="G18" s="540">
        <f t="shared" si="0"/>
        <v>0</v>
      </c>
      <c r="H18" s="540"/>
      <c r="I18" s="540">
        <f t="shared" si="1"/>
        <v>0</v>
      </c>
      <c r="J18" s="540"/>
      <c r="K18" s="541">
        <f t="shared" si="2"/>
        <v>0</v>
      </c>
    </row>
    <row r="19" spans="1:11" ht="12.75" customHeight="1">
      <c r="A19" s="536" t="s">
        <v>22</v>
      </c>
      <c r="B19" s="436"/>
      <c r="C19" s="442" t="s">
        <v>63</v>
      </c>
      <c r="D19" s="443">
        <f t="shared" ref="D19:K19" si="4">SUM(D13:D18)</f>
        <v>17370</v>
      </c>
      <c r="E19" s="443">
        <f t="shared" si="4"/>
        <v>146386</v>
      </c>
      <c r="F19" s="443">
        <f t="shared" si="4"/>
        <v>23729</v>
      </c>
      <c r="G19" s="443">
        <f t="shared" si="4"/>
        <v>170115</v>
      </c>
      <c r="H19" s="443">
        <f t="shared" si="4"/>
        <v>8064</v>
      </c>
      <c r="I19" s="443">
        <f t="shared" si="4"/>
        <v>178179</v>
      </c>
      <c r="J19" s="443">
        <f t="shared" si="4"/>
        <v>0</v>
      </c>
      <c r="K19" s="444">
        <f t="shared" si="4"/>
        <v>178179</v>
      </c>
    </row>
    <row r="20" spans="1:11" ht="12.75" customHeight="1">
      <c r="A20" s="536" t="s">
        <v>23</v>
      </c>
      <c r="B20" s="436"/>
      <c r="C20" s="442" t="s">
        <v>64</v>
      </c>
      <c r="D20" s="443">
        <f t="shared" ref="D20:K20" si="5">SUM(D19,D12)</f>
        <v>140279</v>
      </c>
      <c r="E20" s="443">
        <f t="shared" si="5"/>
        <v>239122</v>
      </c>
      <c r="F20" s="443">
        <f t="shared" si="5"/>
        <v>19754</v>
      </c>
      <c r="G20" s="443">
        <f t="shared" si="5"/>
        <v>258876</v>
      </c>
      <c r="H20" s="443">
        <f t="shared" si="5"/>
        <v>9327</v>
      </c>
      <c r="I20" s="443">
        <f t="shared" si="5"/>
        <v>268203</v>
      </c>
      <c r="J20" s="443">
        <f t="shared" si="5"/>
        <v>6378</v>
      </c>
      <c r="K20" s="444">
        <f t="shared" si="5"/>
        <v>274581</v>
      </c>
    </row>
    <row r="21" spans="1:11" ht="12.75" customHeight="1">
      <c r="A21" s="536" t="s">
        <v>24</v>
      </c>
      <c r="B21" s="436" t="s">
        <v>555</v>
      </c>
      <c r="C21" s="437" t="s">
        <v>531</v>
      </c>
      <c r="D21" s="441"/>
      <c r="E21" s="441"/>
      <c r="F21" s="540">
        <v>2000</v>
      </c>
      <c r="G21" s="540">
        <f t="shared" si="0"/>
        <v>2000</v>
      </c>
      <c r="H21" s="540"/>
      <c r="I21" s="540">
        <f t="shared" si="1"/>
        <v>2000</v>
      </c>
      <c r="J21" s="540"/>
      <c r="K21" s="541">
        <f t="shared" si="2"/>
        <v>2000</v>
      </c>
    </row>
    <row r="22" spans="1:11" ht="12.75" customHeight="1">
      <c r="A22" s="536" t="s">
        <v>25</v>
      </c>
      <c r="B22" s="436" t="s">
        <v>557</v>
      </c>
      <c r="C22" s="437" t="s">
        <v>532</v>
      </c>
      <c r="D22" s="441"/>
      <c r="E22" s="441"/>
      <c r="F22" s="540"/>
      <c r="G22" s="540">
        <f t="shared" si="0"/>
        <v>0</v>
      </c>
      <c r="H22" s="540"/>
      <c r="I22" s="540">
        <f t="shared" si="1"/>
        <v>0</v>
      </c>
      <c r="J22" s="540"/>
      <c r="K22" s="541">
        <f t="shared" si="2"/>
        <v>0</v>
      </c>
    </row>
    <row r="23" spans="1:11" ht="12.75" customHeight="1">
      <c r="A23" s="536" t="s">
        <v>27</v>
      </c>
      <c r="B23" s="436" t="s">
        <v>554</v>
      </c>
      <c r="C23" s="442" t="s">
        <v>65</v>
      </c>
      <c r="D23" s="443"/>
      <c r="E23" s="443">
        <f>SUM(E21:E22)</f>
        <v>0</v>
      </c>
      <c r="F23" s="443">
        <f>SUM(F21:F22)</f>
        <v>2000</v>
      </c>
      <c r="G23" s="443">
        <f>SUM(G21:G22)</f>
        <v>2000</v>
      </c>
      <c r="H23" s="443">
        <f>SUM(H21:H22)</f>
        <v>0</v>
      </c>
      <c r="I23" s="443">
        <f>SUM(I21:I22)</f>
        <v>2000</v>
      </c>
      <c r="J23" s="443">
        <f t="shared" ref="J23:K23" si="6">SUM(J21:J22)</f>
        <v>0</v>
      </c>
      <c r="K23" s="444">
        <f t="shared" si="6"/>
        <v>2000</v>
      </c>
    </row>
    <row r="24" spans="1:11" ht="12.75" customHeight="1" thickBot="1">
      <c r="A24" s="537" t="s">
        <v>28</v>
      </c>
      <c r="B24" s="446"/>
      <c r="C24" s="447" t="s">
        <v>66</v>
      </c>
      <c r="D24" s="448">
        <f t="shared" ref="D24:K24" si="7">SUM(D23,D20)</f>
        <v>140279</v>
      </c>
      <c r="E24" s="448">
        <f t="shared" si="7"/>
        <v>239122</v>
      </c>
      <c r="F24" s="448">
        <f t="shared" si="7"/>
        <v>21754</v>
      </c>
      <c r="G24" s="448">
        <f t="shared" si="7"/>
        <v>260876</v>
      </c>
      <c r="H24" s="448">
        <f t="shared" si="7"/>
        <v>9327</v>
      </c>
      <c r="I24" s="448">
        <f t="shared" si="7"/>
        <v>270203</v>
      </c>
      <c r="J24" s="448">
        <f t="shared" si="7"/>
        <v>6378</v>
      </c>
      <c r="K24" s="449">
        <f t="shared" si="7"/>
        <v>276581</v>
      </c>
    </row>
    <row r="29" spans="1:11" ht="25.5" customHeight="1" thickBot="1">
      <c r="A29" s="801" t="s">
        <v>67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</row>
    <row r="30" spans="1:11" s="38" customFormat="1" ht="15.75" customHeight="1">
      <c r="A30" s="802"/>
      <c r="B30" s="803" t="s">
        <v>546</v>
      </c>
      <c r="C30" s="805" t="s">
        <v>60</v>
      </c>
      <c r="D30" s="797" t="s">
        <v>797</v>
      </c>
      <c r="E30" s="799" t="s">
        <v>1231</v>
      </c>
      <c r="F30" s="799" t="s">
        <v>235</v>
      </c>
      <c r="G30" s="778" t="s">
        <v>1262</v>
      </c>
      <c r="H30" s="778" t="s">
        <v>235</v>
      </c>
      <c r="I30" s="778" t="s">
        <v>1262</v>
      </c>
      <c r="J30" s="778" t="s">
        <v>235</v>
      </c>
      <c r="K30" s="780" t="s">
        <v>236</v>
      </c>
    </row>
    <row r="31" spans="1:11" s="39" customFormat="1" ht="30.75" customHeight="1">
      <c r="A31" s="770"/>
      <c r="B31" s="804"/>
      <c r="C31" s="806"/>
      <c r="D31" s="798"/>
      <c r="E31" s="800"/>
      <c r="F31" s="800"/>
      <c r="G31" s="779"/>
      <c r="H31" s="779"/>
      <c r="I31" s="779"/>
      <c r="J31" s="779"/>
      <c r="K31" s="781"/>
    </row>
    <row r="32" spans="1:11" s="39" customFormat="1" ht="13.5" customHeight="1">
      <c r="A32" s="532"/>
      <c r="B32" s="538"/>
      <c r="C32" s="534" t="s">
        <v>10</v>
      </c>
      <c r="D32" s="535" t="s">
        <v>11</v>
      </c>
      <c r="E32" s="535" t="s">
        <v>11</v>
      </c>
      <c r="F32" s="401" t="s">
        <v>12</v>
      </c>
      <c r="G32" s="401" t="s">
        <v>12</v>
      </c>
      <c r="H32" s="401" t="s">
        <v>237</v>
      </c>
      <c r="I32" s="401" t="s">
        <v>12</v>
      </c>
      <c r="J32" s="401" t="s">
        <v>237</v>
      </c>
      <c r="K32" s="402" t="s">
        <v>238</v>
      </c>
    </row>
    <row r="33" spans="1:11" ht="12.75" customHeight="1">
      <c r="A33" s="536" t="s">
        <v>2</v>
      </c>
      <c r="B33" s="436" t="s">
        <v>559</v>
      </c>
      <c r="C33" s="437" t="s">
        <v>68</v>
      </c>
      <c r="D33" s="547">
        <v>31328</v>
      </c>
      <c r="E33" s="547">
        <v>28957</v>
      </c>
      <c r="F33" s="540">
        <v>45</v>
      </c>
      <c r="G33" s="540">
        <f>SUM(E33,F33)</f>
        <v>29002</v>
      </c>
      <c r="H33" s="540">
        <v>1009</v>
      </c>
      <c r="I33" s="540">
        <f t="shared" ref="I33:I47" si="8">SUM(G33,H33)</f>
        <v>30011</v>
      </c>
      <c r="J33" s="540">
        <v>603</v>
      </c>
      <c r="K33" s="541">
        <f>SUM(I33,J33)</f>
        <v>30614</v>
      </c>
    </row>
    <row r="34" spans="1:11" ht="12.75" customHeight="1">
      <c r="A34" s="536" t="s">
        <v>4</v>
      </c>
      <c r="B34" s="436" t="s">
        <v>560</v>
      </c>
      <c r="C34" s="451" t="s">
        <v>400</v>
      </c>
      <c r="D34" s="547">
        <v>5695</v>
      </c>
      <c r="E34" s="547">
        <v>5647</v>
      </c>
      <c r="F34" s="540">
        <v>30</v>
      </c>
      <c r="G34" s="540">
        <f t="shared" ref="G34:G47" si="9">SUM(E34,F34)</f>
        <v>5677</v>
      </c>
      <c r="H34" s="540">
        <v>209</v>
      </c>
      <c r="I34" s="540">
        <f t="shared" si="8"/>
        <v>5886</v>
      </c>
      <c r="J34" s="540">
        <v>117</v>
      </c>
      <c r="K34" s="541">
        <f t="shared" ref="K34:K47" si="10">SUM(I34,J34)</f>
        <v>6003</v>
      </c>
    </row>
    <row r="35" spans="1:11" ht="12.75" customHeight="1">
      <c r="A35" s="536" t="s">
        <v>50</v>
      </c>
      <c r="B35" s="436" t="s">
        <v>561</v>
      </c>
      <c r="C35" s="441" t="s">
        <v>70</v>
      </c>
      <c r="D35" s="547">
        <v>19293</v>
      </c>
      <c r="E35" s="547">
        <v>19292</v>
      </c>
      <c r="F35" s="540">
        <v>2245</v>
      </c>
      <c r="G35" s="540">
        <f t="shared" si="9"/>
        <v>21537</v>
      </c>
      <c r="H35" s="540">
        <v>1291</v>
      </c>
      <c r="I35" s="540">
        <f t="shared" si="8"/>
        <v>22828</v>
      </c>
      <c r="J35" s="540">
        <v>451</v>
      </c>
      <c r="K35" s="541">
        <f t="shared" si="10"/>
        <v>23279</v>
      </c>
    </row>
    <row r="36" spans="1:11" ht="12.75" customHeight="1">
      <c r="A36" s="536" t="s">
        <v>13</v>
      </c>
      <c r="B36" s="436" t="s">
        <v>562</v>
      </c>
      <c r="C36" s="437" t="s">
        <v>517</v>
      </c>
      <c r="D36" s="547">
        <v>4398</v>
      </c>
      <c r="E36" s="547">
        <v>4063</v>
      </c>
      <c r="F36" s="540">
        <v>213</v>
      </c>
      <c r="G36" s="540">
        <f t="shared" si="9"/>
        <v>4276</v>
      </c>
      <c r="H36" s="540">
        <v>157</v>
      </c>
      <c r="I36" s="540">
        <f t="shared" si="8"/>
        <v>4433</v>
      </c>
      <c r="J36" s="540">
        <v>1535</v>
      </c>
      <c r="K36" s="541">
        <f t="shared" si="10"/>
        <v>5968</v>
      </c>
    </row>
    <row r="37" spans="1:11" ht="12.75" customHeight="1">
      <c r="A37" s="536" t="s">
        <v>51</v>
      </c>
      <c r="B37" s="436" t="s">
        <v>563</v>
      </c>
      <c r="C37" s="441" t="s">
        <v>518</v>
      </c>
      <c r="D37" s="547">
        <v>15888</v>
      </c>
      <c r="E37" s="547">
        <v>11703</v>
      </c>
      <c r="F37" s="540">
        <v>50</v>
      </c>
      <c r="G37" s="540">
        <f t="shared" si="9"/>
        <v>11753</v>
      </c>
      <c r="H37" s="540"/>
      <c r="I37" s="540">
        <f t="shared" si="8"/>
        <v>11753</v>
      </c>
      <c r="J37" s="540">
        <v>20</v>
      </c>
      <c r="K37" s="541">
        <f t="shared" si="10"/>
        <v>11773</v>
      </c>
    </row>
    <row r="38" spans="1:11" ht="12.75" customHeight="1">
      <c r="A38" s="536" t="s">
        <v>14</v>
      </c>
      <c r="B38" s="436" t="s">
        <v>762</v>
      </c>
      <c r="C38" s="437" t="s">
        <v>71</v>
      </c>
      <c r="D38" s="547">
        <v>8256</v>
      </c>
      <c r="E38" s="547">
        <v>14147</v>
      </c>
      <c r="F38" s="540">
        <v>-10732</v>
      </c>
      <c r="G38" s="540">
        <f t="shared" si="9"/>
        <v>3415</v>
      </c>
      <c r="H38" s="540">
        <v>2786</v>
      </c>
      <c r="I38" s="540">
        <f t="shared" si="8"/>
        <v>6201</v>
      </c>
      <c r="J38" s="540">
        <v>2862</v>
      </c>
      <c r="K38" s="541">
        <f t="shared" si="10"/>
        <v>9063</v>
      </c>
    </row>
    <row r="39" spans="1:11" ht="12.75" customHeight="1">
      <c r="A39" s="536" t="s">
        <v>52</v>
      </c>
      <c r="B39" s="436"/>
      <c r="C39" s="452" t="s">
        <v>72</v>
      </c>
      <c r="D39" s="542">
        <f t="shared" ref="D39:H39" si="11">SUM(D33:D38)</f>
        <v>84858</v>
      </c>
      <c r="E39" s="542">
        <f t="shared" si="11"/>
        <v>83809</v>
      </c>
      <c r="F39" s="542">
        <f t="shared" si="11"/>
        <v>-8149</v>
      </c>
      <c r="G39" s="542">
        <f t="shared" si="11"/>
        <v>75660</v>
      </c>
      <c r="H39" s="542">
        <f t="shared" si="11"/>
        <v>5452</v>
      </c>
      <c r="I39" s="542">
        <f>SUM(I33:I38)</f>
        <v>81112</v>
      </c>
      <c r="J39" s="542">
        <f t="shared" ref="J39:K39" si="12">SUM(J33:J38)</f>
        <v>5588</v>
      </c>
      <c r="K39" s="543">
        <f t="shared" si="12"/>
        <v>86700</v>
      </c>
    </row>
    <row r="40" spans="1:11" ht="12.75" customHeight="1">
      <c r="A40" s="536" t="s">
        <v>15</v>
      </c>
      <c r="B40" s="436" t="s">
        <v>564</v>
      </c>
      <c r="C40" s="451" t="s">
        <v>73</v>
      </c>
      <c r="D40" s="539">
        <v>11370</v>
      </c>
      <c r="E40" s="539">
        <v>89157</v>
      </c>
      <c r="F40" s="540">
        <v>15000</v>
      </c>
      <c r="G40" s="540">
        <f t="shared" si="9"/>
        <v>104157</v>
      </c>
      <c r="H40" s="540">
        <v>241</v>
      </c>
      <c r="I40" s="540">
        <f t="shared" si="8"/>
        <v>104398</v>
      </c>
      <c r="J40" s="540">
        <v>13943</v>
      </c>
      <c r="K40" s="541">
        <f t="shared" si="10"/>
        <v>118341</v>
      </c>
    </row>
    <row r="41" spans="1:11" s="39" customFormat="1" ht="12.75" customHeight="1">
      <c r="A41" s="536" t="s">
        <v>53</v>
      </c>
      <c r="B41" s="436" t="s">
        <v>565</v>
      </c>
      <c r="C41" s="441" t="s">
        <v>519</v>
      </c>
      <c r="D41" s="539">
        <v>36000</v>
      </c>
      <c r="E41" s="539">
        <v>42609</v>
      </c>
      <c r="F41" s="539">
        <v>13153</v>
      </c>
      <c r="G41" s="540">
        <f t="shared" si="9"/>
        <v>55762</v>
      </c>
      <c r="H41" s="539">
        <v>-1</v>
      </c>
      <c r="I41" s="540">
        <f t="shared" si="8"/>
        <v>55761</v>
      </c>
      <c r="J41" s="538">
        <v>-13153</v>
      </c>
      <c r="K41" s="541">
        <f t="shared" si="10"/>
        <v>42608</v>
      </c>
    </row>
    <row r="42" spans="1:11" ht="12.75" customHeight="1">
      <c r="A42" s="536" t="s">
        <v>16</v>
      </c>
      <c r="B42" s="436" t="s">
        <v>566</v>
      </c>
      <c r="C42" s="437" t="s">
        <v>520</v>
      </c>
      <c r="D42" s="539"/>
      <c r="E42" s="539"/>
      <c r="F42" s="540">
        <v>14</v>
      </c>
      <c r="G42" s="540">
        <f t="shared" si="9"/>
        <v>14</v>
      </c>
      <c r="H42" s="540"/>
      <c r="I42" s="540">
        <f t="shared" si="8"/>
        <v>14</v>
      </c>
      <c r="J42" s="540"/>
      <c r="K42" s="541">
        <f t="shared" si="10"/>
        <v>14</v>
      </c>
    </row>
    <row r="43" spans="1:11" ht="12.75" customHeight="1">
      <c r="A43" s="536" t="s">
        <v>17</v>
      </c>
      <c r="B43" s="436" t="s">
        <v>762</v>
      </c>
      <c r="C43" s="451" t="s">
        <v>521</v>
      </c>
      <c r="D43" s="539">
        <v>5120</v>
      </c>
      <c r="E43" s="539">
        <v>20275</v>
      </c>
      <c r="F43" s="540">
        <v>-264</v>
      </c>
      <c r="G43" s="540">
        <f t="shared" si="9"/>
        <v>20011</v>
      </c>
      <c r="H43" s="540">
        <v>3635</v>
      </c>
      <c r="I43" s="540">
        <f t="shared" si="8"/>
        <v>23646</v>
      </c>
      <c r="J43" s="540"/>
      <c r="K43" s="541">
        <f t="shared" si="10"/>
        <v>23646</v>
      </c>
    </row>
    <row r="44" spans="1:11" ht="12.75" customHeight="1">
      <c r="A44" s="536" t="s">
        <v>19</v>
      </c>
      <c r="B44" s="436"/>
      <c r="C44" s="442" t="s">
        <v>74</v>
      </c>
      <c r="D44" s="542">
        <f t="shared" ref="D44:K44" si="13">SUM(D40:D43)</f>
        <v>52490</v>
      </c>
      <c r="E44" s="542">
        <f t="shared" si="13"/>
        <v>152041</v>
      </c>
      <c r="F44" s="542">
        <f t="shared" si="13"/>
        <v>27903</v>
      </c>
      <c r="G44" s="542">
        <f t="shared" si="13"/>
        <v>179944</v>
      </c>
      <c r="H44" s="542">
        <f t="shared" si="13"/>
        <v>3875</v>
      </c>
      <c r="I44" s="542">
        <f t="shared" si="13"/>
        <v>183819</v>
      </c>
      <c r="J44" s="542">
        <f t="shared" si="13"/>
        <v>790</v>
      </c>
      <c r="K44" s="543">
        <f t="shared" si="13"/>
        <v>184609</v>
      </c>
    </row>
    <row r="45" spans="1:11" ht="12.75" customHeight="1">
      <c r="A45" s="536" t="s">
        <v>20</v>
      </c>
      <c r="B45" s="436"/>
      <c r="C45" s="442" t="s">
        <v>75</v>
      </c>
      <c r="D45" s="542">
        <f t="shared" ref="D45:K45" si="14">SUM(D44,D39)</f>
        <v>137348</v>
      </c>
      <c r="E45" s="542">
        <f t="shared" si="14"/>
        <v>235850</v>
      </c>
      <c r="F45" s="542">
        <f t="shared" si="14"/>
        <v>19754</v>
      </c>
      <c r="G45" s="542">
        <f t="shared" si="14"/>
        <v>255604</v>
      </c>
      <c r="H45" s="542">
        <f t="shared" si="14"/>
        <v>9327</v>
      </c>
      <c r="I45" s="542">
        <f>SUM(I44,I39)</f>
        <v>264931</v>
      </c>
      <c r="J45" s="542">
        <f>SUM(J44,J39)</f>
        <v>6378</v>
      </c>
      <c r="K45" s="543">
        <f t="shared" si="14"/>
        <v>271309</v>
      </c>
    </row>
    <row r="46" spans="1:11" ht="12.75" customHeight="1">
      <c r="A46" s="536" t="s">
        <v>21</v>
      </c>
      <c r="B46" s="436" t="s">
        <v>567</v>
      </c>
      <c r="C46" s="437" t="s">
        <v>522</v>
      </c>
      <c r="D46" s="539">
        <v>2931</v>
      </c>
      <c r="E46" s="539">
        <v>3272</v>
      </c>
      <c r="F46" s="540">
        <v>2000</v>
      </c>
      <c r="G46" s="540">
        <f t="shared" si="9"/>
        <v>5272</v>
      </c>
      <c r="H46" s="540"/>
      <c r="I46" s="540">
        <f t="shared" si="8"/>
        <v>5272</v>
      </c>
      <c r="J46" s="540"/>
      <c r="K46" s="541">
        <f t="shared" si="10"/>
        <v>5272</v>
      </c>
    </row>
    <row r="47" spans="1:11" ht="12.75" customHeight="1">
      <c r="A47" s="536" t="s">
        <v>22</v>
      </c>
      <c r="B47" s="436" t="s">
        <v>568</v>
      </c>
      <c r="C47" s="437" t="s">
        <v>523</v>
      </c>
      <c r="D47" s="539"/>
      <c r="E47" s="539"/>
      <c r="F47" s="540"/>
      <c r="G47" s="540">
        <f t="shared" si="9"/>
        <v>0</v>
      </c>
      <c r="H47" s="540"/>
      <c r="I47" s="540">
        <f t="shared" si="8"/>
        <v>0</v>
      </c>
      <c r="J47" s="540"/>
      <c r="K47" s="541">
        <f t="shared" si="10"/>
        <v>0</v>
      </c>
    </row>
    <row r="48" spans="1:11" ht="12.75" customHeight="1">
      <c r="A48" s="536" t="s">
        <v>23</v>
      </c>
      <c r="B48" s="436" t="s">
        <v>569</v>
      </c>
      <c r="C48" s="442" t="s">
        <v>76</v>
      </c>
      <c r="D48" s="542">
        <f t="shared" ref="D48:K48" si="15">SUM(D46:D47)</f>
        <v>2931</v>
      </c>
      <c r="E48" s="542">
        <f t="shared" si="15"/>
        <v>3272</v>
      </c>
      <c r="F48" s="542">
        <f t="shared" si="15"/>
        <v>2000</v>
      </c>
      <c r="G48" s="542">
        <f t="shared" si="15"/>
        <v>5272</v>
      </c>
      <c r="H48" s="542">
        <f t="shared" si="15"/>
        <v>0</v>
      </c>
      <c r="I48" s="542">
        <f t="shared" si="15"/>
        <v>5272</v>
      </c>
      <c r="J48" s="542">
        <f t="shared" si="15"/>
        <v>0</v>
      </c>
      <c r="K48" s="543">
        <f t="shared" si="15"/>
        <v>5272</v>
      </c>
    </row>
    <row r="49" spans="1:11" ht="12.75" customHeight="1" thickBot="1">
      <c r="A49" s="537" t="s">
        <v>24</v>
      </c>
      <c r="B49" s="453"/>
      <c r="C49" s="447" t="s">
        <v>77</v>
      </c>
      <c r="D49" s="544">
        <f t="shared" ref="D49:K49" si="16">SUM(D48,D45)</f>
        <v>140279</v>
      </c>
      <c r="E49" s="544">
        <f t="shared" si="16"/>
        <v>239122</v>
      </c>
      <c r="F49" s="544">
        <f t="shared" si="16"/>
        <v>21754</v>
      </c>
      <c r="G49" s="544">
        <f t="shared" si="16"/>
        <v>260876</v>
      </c>
      <c r="H49" s="544">
        <f t="shared" si="16"/>
        <v>9327</v>
      </c>
      <c r="I49" s="544">
        <f t="shared" si="16"/>
        <v>270203</v>
      </c>
      <c r="J49" s="544">
        <f t="shared" si="16"/>
        <v>6378</v>
      </c>
      <c r="K49" s="545">
        <f t="shared" si="16"/>
        <v>276581</v>
      </c>
    </row>
    <row r="50" spans="1:11" ht="25.5" customHeight="1">
      <c r="A50" s="41"/>
      <c r="B50" s="41"/>
      <c r="C50" s="42"/>
      <c r="D50" s="43"/>
      <c r="E50" s="43"/>
    </row>
    <row r="51" spans="1:11" ht="25.5" customHeight="1">
      <c r="A51" s="41"/>
      <c r="B51" s="41"/>
      <c r="C51" s="42"/>
      <c r="D51" s="43"/>
      <c r="E51" s="43"/>
    </row>
    <row r="52" spans="1:11" ht="25.5" customHeight="1">
      <c r="A52" s="41"/>
      <c r="B52" s="41"/>
      <c r="C52" s="42"/>
      <c r="D52" s="43"/>
      <c r="E52" s="43"/>
    </row>
    <row r="53" spans="1:11" ht="25.5" customHeight="1">
      <c r="A53" s="41"/>
      <c r="B53" s="41"/>
      <c r="C53" s="42"/>
      <c r="D53" s="43"/>
      <c r="E53" s="43"/>
    </row>
    <row r="54" spans="1:11" ht="25.5" customHeight="1">
      <c r="A54" s="41"/>
      <c r="B54" s="41"/>
      <c r="C54" s="42"/>
      <c r="D54" s="43"/>
      <c r="E54" s="43"/>
    </row>
    <row r="55" spans="1:11" ht="25.5" customHeight="1">
      <c r="A55" s="41"/>
      <c r="B55" s="41"/>
      <c r="C55" s="42"/>
      <c r="D55" s="43"/>
      <c r="E55" s="43"/>
    </row>
    <row r="56" spans="1:11" ht="25.5" customHeight="1">
      <c r="A56" s="41"/>
      <c r="B56" s="41"/>
      <c r="C56" s="42"/>
      <c r="D56" s="43"/>
      <c r="E56" s="43"/>
    </row>
    <row r="57" spans="1:11" ht="25.5" customHeight="1">
      <c r="A57" s="41"/>
      <c r="B57" s="41"/>
      <c r="C57" s="42"/>
      <c r="D57" s="43"/>
      <c r="E57" s="43"/>
    </row>
    <row r="58" spans="1:11">
      <c r="A58" s="44"/>
      <c r="B58" s="44"/>
      <c r="C58" s="44"/>
      <c r="D58" s="44"/>
      <c r="E58" s="44"/>
    </row>
    <row r="59" spans="1:11">
      <c r="A59" s="44"/>
      <c r="B59" s="44"/>
      <c r="C59" s="45"/>
      <c r="D59" s="46"/>
      <c r="E59" s="46"/>
    </row>
    <row r="60" spans="1:11">
      <c r="A60" s="44"/>
      <c r="B60" s="44"/>
      <c r="C60" s="47"/>
      <c r="D60" s="47"/>
      <c r="E60" s="47"/>
    </row>
    <row r="61" spans="1:11">
      <c r="A61" s="44"/>
      <c r="B61" s="44"/>
      <c r="C61" s="47"/>
      <c r="D61" s="48"/>
      <c r="E61" s="48"/>
    </row>
    <row r="62" spans="1:11">
      <c r="A62" s="44"/>
      <c r="B62" s="44"/>
      <c r="C62" s="47"/>
      <c r="D62" s="48"/>
      <c r="E62" s="48"/>
    </row>
    <row r="63" spans="1:11">
      <c r="A63" s="44"/>
      <c r="B63" s="44"/>
      <c r="C63" s="47"/>
      <c r="D63" s="48"/>
      <c r="E63" s="48"/>
    </row>
    <row r="64" spans="1:11">
      <c r="A64" s="44"/>
      <c r="B64" s="44"/>
      <c r="C64" s="47"/>
      <c r="D64" s="48"/>
      <c r="E64" s="48"/>
    </row>
    <row r="65" spans="1:5">
      <c r="A65" s="44"/>
      <c r="B65" s="44"/>
      <c r="C65" s="47"/>
      <c r="D65" s="48"/>
      <c r="E65" s="48"/>
    </row>
    <row r="66" spans="1:5">
      <c r="A66" s="44"/>
      <c r="B66" s="44"/>
      <c r="C66" s="47"/>
      <c r="D66" s="48"/>
      <c r="E66" s="48"/>
    </row>
    <row r="67" spans="1:5">
      <c r="A67" s="44"/>
      <c r="B67" s="44"/>
      <c r="C67" s="47"/>
      <c r="D67" s="48"/>
      <c r="E67" s="48"/>
    </row>
    <row r="68" spans="1:5">
      <c r="A68" s="44"/>
      <c r="B68" s="44"/>
      <c r="C68" s="47"/>
      <c r="D68" s="48"/>
      <c r="E68" s="48"/>
    </row>
    <row r="69" spans="1:5">
      <c r="A69" s="44"/>
      <c r="B69" s="44"/>
      <c r="C69" s="47"/>
      <c r="D69" s="47"/>
      <c r="E69" s="47"/>
    </row>
    <row r="70" spans="1:5">
      <c r="A70" s="44"/>
      <c r="B70" s="44"/>
      <c r="C70" s="47"/>
      <c r="D70" s="47"/>
      <c r="E70" s="47"/>
    </row>
    <row r="71" spans="1:5">
      <c r="A71" s="44"/>
      <c r="B71" s="44"/>
      <c r="C71" s="47"/>
      <c r="D71" s="47"/>
      <c r="E71" s="47"/>
    </row>
    <row r="72" spans="1:5">
      <c r="A72" s="44"/>
      <c r="B72" s="44"/>
    </row>
    <row r="73" spans="1:5">
      <c r="A73" s="44"/>
      <c r="B73" s="44"/>
      <c r="C73" s="49"/>
      <c r="D73" s="49"/>
      <c r="E73" s="49"/>
    </row>
    <row r="74" spans="1:5">
      <c r="A74" s="44"/>
      <c r="B74" s="44"/>
      <c r="C74" s="50"/>
      <c r="D74" s="50"/>
      <c r="E74" s="50"/>
    </row>
    <row r="75" spans="1:5">
      <c r="A75" s="44"/>
      <c r="B75" s="44"/>
    </row>
    <row r="76" spans="1:5">
      <c r="A76" s="44"/>
      <c r="B76" s="44"/>
    </row>
    <row r="77" spans="1:5">
      <c r="A77" s="44"/>
      <c r="B77" s="44"/>
      <c r="C77" s="44"/>
      <c r="D77" s="44"/>
      <c r="E77" s="44"/>
    </row>
    <row r="78" spans="1:5" ht="20.100000000000001" customHeight="1">
      <c r="A78" s="44"/>
      <c r="B78" s="44"/>
      <c r="C78" s="44"/>
      <c r="D78" s="44"/>
      <c r="E78" s="44"/>
    </row>
    <row r="79" spans="1:5" ht="20.100000000000001" customHeight="1">
      <c r="A79" s="44"/>
      <c r="B79" s="44"/>
      <c r="C79" s="44"/>
      <c r="D79" s="44"/>
      <c r="E79" s="44"/>
    </row>
    <row r="80" spans="1:5" ht="20.100000000000001" customHeight="1">
      <c r="C80" s="44"/>
      <c r="D80" s="44"/>
      <c r="E80" s="44"/>
    </row>
    <row r="81" spans="3:5" ht="20.100000000000001" customHeight="1">
      <c r="C81" s="44"/>
      <c r="D81" s="44"/>
      <c r="E81" s="44"/>
    </row>
    <row r="82" spans="3:5">
      <c r="C82" s="44"/>
      <c r="D82" s="44"/>
      <c r="E82" s="44"/>
    </row>
    <row r="83" spans="3:5">
      <c r="C83" s="44"/>
      <c r="D83" s="44"/>
      <c r="E83" s="44"/>
    </row>
    <row r="84" spans="3:5">
      <c r="C84" s="44"/>
      <c r="D84" s="44"/>
      <c r="E84" s="44"/>
    </row>
    <row r="85" spans="3:5">
      <c r="C85" s="44"/>
      <c r="D85" s="44"/>
      <c r="E85" s="44"/>
    </row>
  </sheetData>
  <mergeCells count="24">
    <mergeCell ref="J2:J3"/>
    <mergeCell ref="K2:K3"/>
    <mergeCell ref="J30:J31"/>
    <mergeCell ref="K30:K31"/>
    <mergeCell ref="A1:K1"/>
    <mergeCell ref="A29:K29"/>
    <mergeCell ref="H30:H31"/>
    <mergeCell ref="I30:I31"/>
    <mergeCell ref="H2:H3"/>
    <mergeCell ref="I2:I3"/>
    <mergeCell ref="F30:F31"/>
    <mergeCell ref="G30:G31"/>
    <mergeCell ref="F2:F3"/>
    <mergeCell ref="G2:G3"/>
    <mergeCell ref="A2:A3"/>
    <mergeCell ref="A30:A31"/>
    <mergeCell ref="B2:B3"/>
    <mergeCell ref="C30:C31"/>
    <mergeCell ref="D30:D31"/>
    <mergeCell ref="E30:E31"/>
    <mergeCell ref="C2:C3"/>
    <mergeCell ref="D2:D3"/>
    <mergeCell ref="E2:E3"/>
    <mergeCell ref="B30:B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1&amp;C&amp;"Times New Roman,Félkövér"&amp;12Halimba község Önkormányzat (eFt)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5"/>
  <sheetViews>
    <sheetView view="pageBreakPreview" zoomScale="60" zoomScaleNormal="100" workbookViewId="0">
      <selection activeCell="C22" sqref="C22"/>
    </sheetView>
  </sheetViews>
  <sheetFormatPr defaultColWidth="8.85546875" defaultRowHeight="15"/>
  <cols>
    <col min="1" max="2" width="5.28515625" style="40" customWidth="1"/>
    <col min="3" max="3" width="48.5703125" style="40" customWidth="1"/>
    <col min="4" max="4" width="11.7109375" style="40" hidden="1" customWidth="1"/>
    <col min="5" max="5" width="11.7109375" style="40" customWidth="1"/>
    <col min="6" max="8" width="12" style="40" hidden="1" customWidth="1"/>
    <col min="9" max="9" width="12" style="40" customWidth="1"/>
    <col min="10" max="10" width="12.140625" style="40" customWidth="1"/>
    <col min="11" max="11" width="12" style="40" customWidth="1"/>
    <col min="12" max="257" width="8.85546875" style="40"/>
    <col min="258" max="258" width="5.28515625" style="40" customWidth="1"/>
    <col min="259" max="259" width="48.5703125" style="40" customWidth="1"/>
    <col min="260" max="261" width="11.7109375" style="40" customWidth="1"/>
    <col min="262" max="513" width="8.85546875" style="40"/>
    <col min="514" max="514" width="5.28515625" style="40" customWidth="1"/>
    <col min="515" max="515" width="48.5703125" style="40" customWidth="1"/>
    <col min="516" max="517" width="11.7109375" style="40" customWidth="1"/>
    <col min="518" max="769" width="8.85546875" style="40"/>
    <col min="770" max="770" width="5.28515625" style="40" customWidth="1"/>
    <col min="771" max="771" width="48.5703125" style="40" customWidth="1"/>
    <col min="772" max="773" width="11.7109375" style="40" customWidth="1"/>
    <col min="774" max="1025" width="8.85546875" style="40"/>
    <col min="1026" max="1026" width="5.28515625" style="40" customWidth="1"/>
    <col min="1027" max="1027" width="48.5703125" style="40" customWidth="1"/>
    <col min="1028" max="1029" width="11.7109375" style="40" customWidth="1"/>
    <col min="1030" max="1281" width="8.85546875" style="40"/>
    <col min="1282" max="1282" width="5.28515625" style="40" customWidth="1"/>
    <col min="1283" max="1283" width="48.5703125" style="40" customWidth="1"/>
    <col min="1284" max="1285" width="11.7109375" style="40" customWidth="1"/>
    <col min="1286" max="1537" width="8.85546875" style="40"/>
    <col min="1538" max="1538" width="5.28515625" style="40" customWidth="1"/>
    <col min="1539" max="1539" width="48.5703125" style="40" customWidth="1"/>
    <col min="1540" max="1541" width="11.7109375" style="40" customWidth="1"/>
    <col min="1542" max="1793" width="8.85546875" style="40"/>
    <col min="1794" max="1794" width="5.28515625" style="40" customWidth="1"/>
    <col min="1795" max="1795" width="48.5703125" style="40" customWidth="1"/>
    <col min="1796" max="1797" width="11.7109375" style="40" customWidth="1"/>
    <col min="1798" max="2049" width="8.85546875" style="40"/>
    <col min="2050" max="2050" width="5.28515625" style="40" customWidth="1"/>
    <col min="2051" max="2051" width="48.5703125" style="40" customWidth="1"/>
    <col min="2052" max="2053" width="11.7109375" style="40" customWidth="1"/>
    <col min="2054" max="2305" width="8.85546875" style="40"/>
    <col min="2306" max="2306" width="5.28515625" style="40" customWidth="1"/>
    <col min="2307" max="2307" width="48.5703125" style="40" customWidth="1"/>
    <col min="2308" max="2309" width="11.7109375" style="40" customWidth="1"/>
    <col min="2310" max="2561" width="8.85546875" style="40"/>
    <col min="2562" max="2562" width="5.28515625" style="40" customWidth="1"/>
    <col min="2563" max="2563" width="48.5703125" style="40" customWidth="1"/>
    <col min="2564" max="2565" width="11.7109375" style="40" customWidth="1"/>
    <col min="2566" max="2817" width="8.85546875" style="40"/>
    <col min="2818" max="2818" width="5.28515625" style="40" customWidth="1"/>
    <col min="2819" max="2819" width="48.5703125" style="40" customWidth="1"/>
    <col min="2820" max="2821" width="11.7109375" style="40" customWidth="1"/>
    <col min="2822" max="3073" width="8.85546875" style="40"/>
    <col min="3074" max="3074" width="5.28515625" style="40" customWidth="1"/>
    <col min="3075" max="3075" width="48.5703125" style="40" customWidth="1"/>
    <col min="3076" max="3077" width="11.7109375" style="40" customWidth="1"/>
    <col min="3078" max="3329" width="8.85546875" style="40"/>
    <col min="3330" max="3330" width="5.28515625" style="40" customWidth="1"/>
    <col min="3331" max="3331" width="48.5703125" style="40" customWidth="1"/>
    <col min="3332" max="3333" width="11.7109375" style="40" customWidth="1"/>
    <col min="3334" max="3585" width="8.85546875" style="40"/>
    <col min="3586" max="3586" width="5.28515625" style="40" customWidth="1"/>
    <col min="3587" max="3587" width="48.5703125" style="40" customWidth="1"/>
    <col min="3588" max="3589" width="11.7109375" style="40" customWidth="1"/>
    <col min="3590" max="3841" width="8.85546875" style="40"/>
    <col min="3842" max="3842" width="5.28515625" style="40" customWidth="1"/>
    <col min="3843" max="3843" width="48.5703125" style="40" customWidth="1"/>
    <col min="3844" max="3845" width="11.7109375" style="40" customWidth="1"/>
    <col min="3846" max="4097" width="8.85546875" style="40"/>
    <col min="4098" max="4098" width="5.28515625" style="40" customWidth="1"/>
    <col min="4099" max="4099" width="48.5703125" style="40" customWidth="1"/>
    <col min="4100" max="4101" width="11.7109375" style="40" customWidth="1"/>
    <col min="4102" max="4353" width="8.85546875" style="40"/>
    <col min="4354" max="4354" width="5.28515625" style="40" customWidth="1"/>
    <col min="4355" max="4355" width="48.5703125" style="40" customWidth="1"/>
    <col min="4356" max="4357" width="11.7109375" style="40" customWidth="1"/>
    <col min="4358" max="4609" width="8.85546875" style="40"/>
    <col min="4610" max="4610" width="5.28515625" style="40" customWidth="1"/>
    <col min="4611" max="4611" width="48.5703125" style="40" customWidth="1"/>
    <col min="4612" max="4613" width="11.7109375" style="40" customWidth="1"/>
    <col min="4614" max="4865" width="8.85546875" style="40"/>
    <col min="4866" max="4866" width="5.28515625" style="40" customWidth="1"/>
    <col min="4867" max="4867" width="48.5703125" style="40" customWidth="1"/>
    <col min="4868" max="4869" width="11.7109375" style="40" customWidth="1"/>
    <col min="4870" max="5121" width="8.85546875" style="40"/>
    <col min="5122" max="5122" width="5.28515625" style="40" customWidth="1"/>
    <col min="5123" max="5123" width="48.5703125" style="40" customWidth="1"/>
    <col min="5124" max="5125" width="11.7109375" style="40" customWidth="1"/>
    <col min="5126" max="5377" width="8.85546875" style="40"/>
    <col min="5378" max="5378" width="5.28515625" style="40" customWidth="1"/>
    <col min="5379" max="5379" width="48.5703125" style="40" customWidth="1"/>
    <col min="5380" max="5381" width="11.7109375" style="40" customWidth="1"/>
    <col min="5382" max="5633" width="8.85546875" style="40"/>
    <col min="5634" max="5634" width="5.28515625" style="40" customWidth="1"/>
    <col min="5635" max="5635" width="48.5703125" style="40" customWidth="1"/>
    <col min="5636" max="5637" width="11.7109375" style="40" customWidth="1"/>
    <col min="5638" max="5889" width="8.85546875" style="40"/>
    <col min="5890" max="5890" width="5.28515625" style="40" customWidth="1"/>
    <col min="5891" max="5891" width="48.5703125" style="40" customWidth="1"/>
    <col min="5892" max="5893" width="11.7109375" style="40" customWidth="1"/>
    <col min="5894" max="6145" width="8.85546875" style="40"/>
    <col min="6146" max="6146" width="5.28515625" style="40" customWidth="1"/>
    <col min="6147" max="6147" width="48.5703125" style="40" customWidth="1"/>
    <col min="6148" max="6149" width="11.7109375" style="40" customWidth="1"/>
    <col min="6150" max="6401" width="8.85546875" style="40"/>
    <col min="6402" max="6402" width="5.28515625" style="40" customWidth="1"/>
    <col min="6403" max="6403" width="48.5703125" style="40" customWidth="1"/>
    <col min="6404" max="6405" width="11.7109375" style="40" customWidth="1"/>
    <col min="6406" max="6657" width="8.85546875" style="40"/>
    <col min="6658" max="6658" width="5.28515625" style="40" customWidth="1"/>
    <col min="6659" max="6659" width="48.5703125" style="40" customWidth="1"/>
    <col min="6660" max="6661" width="11.7109375" style="40" customWidth="1"/>
    <col min="6662" max="6913" width="8.85546875" style="40"/>
    <col min="6914" max="6914" width="5.28515625" style="40" customWidth="1"/>
    <col min="6915" max="6915" width="48.5703125" style="40" customWidth="1"/>
    <col min="6916" max="6917" width="11.7109375" style="40" customWidth="1"/>
    <col min="6918" max="7169" width="8.85546875" style="40"/>
    <col min="7170" max="7170" width="5.28515625" style="40" customWidth="1"/>
    <col min="7171" max="7171" width="48.5703125" style="40" customWidth="1"/>
    <col min="7172" max="7173" width="11.7109375" style="40" customWidth="1"/>
    <col min="7174" max="7425" width="8.85546875" style="40"/>
    <col min="7426" max="7426" width="5.28515625" style="40" customWidth="1"/>
    <col min="7427" max="7427" width="48.5703125" style="40" customWidth="1"/>
    <col min="7428" max="7429" width="11.7109375" style="40" customWidth="1"/>
    <col min="7430" max="7681" width="8.85546875" style="40"/>
    <col min="7682" max="7682" width="5.28515625" style="40" customWidth="1"/>
    <col min="7683" max="7683" width="48.5703125" style="40" customWidth="1"/>
    <col min="7684" max="7685" width="11.7109375" style="40" customWidth="1"/>
    <col min="7686" max="7937" width="8.85546875" style="40"/>
    <col min="7938" max="7938" width="5.28515625" style="40" customWidth="1"/>
    <col min="7939" max="7939" width="48.5703125" style="40" customWidth="1"/>
    <col min="7940" max="7941" width="11.7109375" style="40" customWidth="1"/>
    <col min="7942" max="8193" width="8.85546875" style="40"/>
    <col min="8194" max="8194" width="5.28515625" style="40" customWidth="1"/>
    <col min="8195" max="8195" width="48.5703125" style="40" customWidth="1"/>
    <col min="8196" max="8197" width="11.7109375" style="40" customWidth="1"/>
    <col min="8198" max="8449" width="8.85546875" style="40"/>
    <col min="8450" max="8450" width="5.28515625" style="40" customWidth="1"/>
    <col min="8451" max="8451" width="48.5703125" style="40" customWidth="1"/>
    <col min="8452" max="8453" width="11.7109375" style="40" customWidth="1"/>
    <col min="8454" max="8705" width="8.85546875" style="40"/>
    <col min="8706" max="8706" width="5.28515625" style="40" customWidth="1"/>
    <col min="8707" max="8707" width="48.5703125" style="40" customWidth="1"/>
    <col min="8708" max="8709" width="11.7109375" style="40" customWidth="1"/>
    <col min="8710" max="8961" width="8.85546875" style="40"/>
    <col min="8962" max="8962" width="5.28515625" style="40" customWidth="1"/>
    <col min="8963" max="8963" width="48.5703125" style="40" customWidth="1"/>
    <col min="8964" max="8965" width="11.7109375" style="40" customWidth="1"/>
    <col min="8966" max="9217" width="8.85546875" style="40"/>
    <col min="9218" max="9218" width="5.28515625" style="40" customWidth="1"/>
    <col min="9219" max="9219" width="48.5703125" style="40" customWidth="1"/>
    <col min="9220" max="9221" width="11.7109375" style="40" customWidth="1"/>
    <col min="9222" max="9473" width="8.85546875" style="40"/>
    <col min="9474" max="9474" width="5.28515625" style="40" customWidth="1"/>
    <col min="9475" max="9475" width="48.5703125" style="40" customWidth="1"/>
    <col min="9476" max="9477" width="11.7109375" style="40" customWidth="1"/>
    <col min="9478" max="9729" width="8.85546875" style="40"/>
    <col min="9730" max="9730" width="5.28515625" style="40" customWidth="1"/>
    <col min="9731" max="9731" width="48.5703125" style="40" customWidth="1"/>
    <col min="9732" max="9733" width="11.7109375" style="40" customWidth="1"/>
    <col min="9734" max="9985" width="8.85546875" style="40"/>
    <col min="9986" max="9986" width="5.28515625" style="40" customWidth="1"/>
    <col min="9987" max="9987" width="48.5703125" style="40" customWidth="1"/>
    <col min="9988" max="9989" width="11.7109375" style="40" customWidth="1"/>
    <col min="9990" max="10241" width="8.85546875" style="40"/>
    <col min="10242" max="10242" width="5.28515625" style="40" customWidth="1"/>
    <col min="10243" max="10243" width="48.5703125" style="40" customWidth="1"/>
    <col min="10244" max="10245" width="11.7109375" style="40" customWidth="1"/>
    <col min="10246" max="10497" width="8.85546875" style="40"/>
    <col min="10498" max="10498" width="5.28515625" style="40" customWidth="1"/>
    <col min="10499" max="10499" width="48.5703125" style="40" customWidth="1"/>
    <col min="10500" max="10501" width="11.7109375" style="40" customWidth="1"/>
    <col min="10502" max="10753" width="8.85546875" style="40"/>
    <col min="10754" max="10754" width="5.28515625" style="40" customWidth="1"/>
    <col min="10755" max="10755" width="48.5703125" style="40" customWidth="1"/>
    <col min="10756" max="10757" width="11.7109375" style="40" customWidth="1"/>
    <col min="10758" max="11009" width="8.85546875" style="40"/>
    <col min="11010" max="11010" width="5.28515625" style="40" customWidth="1"/>
    <col min="11011" max="11011" width="48.5703125" style="40" customWidth="1"/>
    <col min="11012" max="11013" width="11.7109375" style="40" customWidth="1"/>
    <col min="11014" max="11265" width="8.85546875" style="40"/>
    <col min="11266" max="11266" width="5.28515625" style="40" customWidth="1"/>
    <col min="11267" max="11267" width="48.5703125" style="40" customWidth="1"/>
    <col min="11268" max="11269" width="11.7109375" style="40" customWidth="1"/>
    <col min="11270" max="11521" width="8.85546875" style="40"/>
    <col min="11522" max="11522" width="5.28515625" style="40" customWidth="1"/>
    <col min="11523" max="11523" width="48.5703125" style="40" customWidth="1"/>
    <col min="11524" max="11525" width="11.7109375" style="40" customWidth="1"/>
    <col min="11526" max="11777" width="8.85546875" style="40"/>
    <col min="11778" max="11778" width="5.28515625" style="40" customWidth="1"/>
    <col min="11779" max="11779" width="48.5703125" style="40" customWidth="1"/>
    <col min="11780" max="11781" width="11.7109375" style="40" customWidth="1"/>
    <col min="11782" max="12033" width="8.85546875" style="40"/>
    <col min="12034" max="12034" width="5.28515625" style="40" customWidth="1"/>
    <col min="12035" max="12035" width="48.5703125" style="40" customWidth="1"/>
    <col min="12036" max="12037" width="11.7109375" style="40" customWidth="1"/>
    <col min="12038" max="12289" width="8.85546875" style="40"/>
    <col min="12290" max="12290" width="5.28515625" style="40" customWidth="1"/>
    <col min="12291" max="12291" width="48.5703125" style="40" customWidth="1"/>
    <col min="12292" max="12293" width="11.7109375" style="40" customWidth="1"/>
    <col min="12294" max="12545" width="8.85546875" style="40"/>
    <col min="12546" max="12546" width="5.28515625" style="40" customWidth="1"/>
    <col min="12547" max="12547" width="48.5703125" style="40" customWidth="1"/>
    <col min="12548" max="12549" width="11.7109375" style="40" customWidth="1"/>
    <col min="12550" max="12801" width="8.85546875" style="40"/>
    <col min="12802" max="12802" width="5.28515625" style="40" customWidth="1"/>
    <col min="12803" max="12803" width="48.5703125" style="40" customWidth="1"/>
    <col min="12804" max="12805" width="11.7109375" style="40" customWidth="1"/>
    <col min="12806" max="13057" width="8.85546875" style="40"/>
    <col min="13058" max="13058" width="5.28515625" style="40" customWidth="1"/>
    <col min="13059" max="13059" width="48.5703125" style="40" customWidth="1"/>
    <col min="13060" max="13061" width="11.7109375" style="40" customWidth="1"/>
    <col min="13062" max="13313" width="8.85546875" style="40"/>
    <col min="13314" max="13314" width="5.28515625" style="40" customWidth="1"/>
    <col min="13315" max="13315" width="48.5703125" style="40" customWidth="1"/>
    <col min="13316" max="13317" width="11.7109375" style="40" customWidth="1"/>
    <col min="13318" max="13569" width="8.85546875" style="40"/>
    <col min="13570" max="13570" width="5.28515625" style="40" customWidth="1"/>
    <col min="13571" max="13571" width="48.5703125" style="40" customWidth="1"/>
    <col min="13572" max="13573" width="11.7109375" style="40" customWidth="1"/>
    <col min="13574" max="13825" width="8.85546875" style="40"/>
    <col min="13826" max="13826" width="5.28515625" style="40" customWidth="1"/>
    <col min="13827" max="13827" width="48.5703125" style="40" customWidth="1"/>
    <col min="13828" max="13829" width="11.7109375" style="40" customWidth="1"/>
    <col min="13830" max="14081" width="8.85546875" style="40"/>
    <col min="14082" max="14082" width="5.28515625" style="40" customWidth="1"/>
    <col min="14083" max="14083" width="48.5703125" style="40" customWidth="1"/>
    <col min="14084" max="14085" width="11.7109375" style="40" customWidth="1"/>
    <col min="14086" max="14337" width="8.85546875" style="40"/>
    <col min="14338" max="14338" width="5.28515625" style="40" customWidth="1"/>
    <col min="14339" max="14339" width="48.5703125" style="40" customWidth="1"/>
    <col min="14340" max="14341" width="11.7109375" style="40" customWidth="1"/>
    <col min="14342" max="14593" width="8.85546875" style="40"/>
    <col min="14594" max="14594" width="5.28515625" style="40" customWidth="1"/>
    <col min="14595" max="14595" width="48.5703125" style="40" customWidth="1"/>
    <col min="14596" max="14597" width="11.7109375" style="40" customWidth="1"/>
    <col min="14598" max="14849" width="8.85546875" style="40"/>
    <col min="14850" max="14850" width="5.28515625" style="40" customWidth="1"/>
    <col min="14851" max="14851" width="48.5703125" style="40" customWidth="1"/>
    <col min="14852" max="14853" width="11.7109375" style="40" customWidth="1"/>
    <col min="14854" max="15105" width="8.85546875" style="40"/>
    <col min="15106" max="15106" width="5.28515625" style="40" customWidth="1"/>
    <col min="15107" max="15107" width="48.5703125" style="40" customWidth="1"/>
    <col min="15108" max="15109" width="11.7109375" style="40" customWidth="1"/>
    <col min="15110" max="15361" width="8.85546875" style="40"/>
    <col min="15362" max="15362" width="5.28515625" style="40" customWidth="1"/>
    <col min="15363" max="15363" width="48.5703125" style="40" customWidth="1"/>
    <col min="15364" max="15365" width="11.7109375" style="40" customWidth="1"/>
    <col min="15366" max="15617" width="8.85546875" style="40"/>
    <col min="15618" max="15618" width="5.28515625" style="40" customWidth="1"/>
    <col min="15619" max="15619" width="48.5703125" style="40" customWidth="1"/>
    <col min="15620" max="15621" width="11.7109375" style="40" customWidth="1"/>
    <col min="15622" max="15873" width="8.85546875" style="40"/>
    <col min="15874" max="15874" width="5.28515625" style="40" customWidth="1"/>
    <col min="15875" max="15875" width="48.5703125" style="40" customWidth="1"/>
    <col min="15876" max="15877" width="11.7109375" style="40" customWidth="1"/>
    <col min="15878" max="16129" width="8.85546875" style="40"/>
    <col min="16130" max="16130" width="5.28515625" style="40" customWidth="1"/>
    <col min="16131" max="16131" width="48.5703125" style="40" customWidth="1"/>
    <col min="16132" max="16133" width="11.7109375" style="40" customWidth="1"/>
    <col min="16134" max="16384" width="8.85546875" style="40"/>
  </cols>
  <sheetData>
    <row r="1" spans="1:11" s="37" customFormat="1" ht="25.5" customHeight="1" thickBot="1">
      <c r="A1" s="801" t="s">
        <v>59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1" s="38" customFormat="1" ht="15.75" customHeight="1">
      <c r="A2" s="802"/>
      <c r="B2" s="803" t="s">
        <v>546</v>
      </c>
      <c r="C2" s="799" t="s">
        <v>60</v>
      </c>
      <c r="D2" s="797" t="s">
        <v>797</v>
      </c>
      <c r="E2" s="799" t="s">
        <v>1231</v>
      </c>
      <c r="F2" s="799" t="s">
        <v>235</v>
      </c>
      <c r="G2" s="778" t="s">
        <v>1262</v>
      </c>
      <c r="H2" s="778" t="s">
        <v>235</v>
      </c>
      <c r="I2" s="778" t="s">
        <v>1262</v>
      </c>
      <c r="J2" s="778" t="s">
        <v>235</v>
      </c>
      <c r="K2" s="780" t="s">
        <v>236</v>
      </c>
    </row>
    <row r="3" spans="1:11" s="39" customFormat="1" ht="30.75" customHeight="1">
      <c r="A3" s="770"/>
      <c r="B3" s="807"/>
      <c r="C3" s="800"/>
      <c r="D3" s="798"/>
      <c r="E3" s="800"/>
      <c r="F3" s="800"/>
      <c r="G3" s="779"/>
      <c r="H3" s="779"/>
      <c r="I3" s="779"/>
      <c r="J3" s="779"/>
      <c r="K3" s="781"/>
    </row>
    <row r="4" spans="1:11" s="39" customFormat="1" ht="12.75" customHeight="1">
      <c r="A4" s="532"/>
      <c r="B4" s="533"/>
      <c r="C4" s="534" t="s">
        <v>10</v>
      </c>
      <c r="D4" s="535" t="s">
        <v>11</v>
      </c>
      <c r="E4" s="535" t="s">
        <v>11</v>
      </c>
      <c r="F4" s="401" t="s">
        <v>12</v>
      </c>
      <c r="G4" s="401" t="s">
        <v>12</v>
      </c>
      <c r="H4" s="401" t="s">
        <v>237</v>
      </c>
      <c r="I4" s="401" t="s">
        <v>12</v>
      </c>
      <c r="J4" s="401" t="s">
        <v>237</v>
      </c>
      <c r="K4" s="402" t="s">
        <v>238</v>
      </c>
    </row>
    <row r="5" spans="1:11" ht="12.75" customHeight="1">
      <c r="A5" s="536" t="s">
        <v>2</v>
      </c>
      <c r="B5" s="436" t="s">
        <v>545</v>
      </c>
      <c r="C5" s="437" t="s">
        <v>525</v>
      </c>
      <c r="D5" s="539"/>
      <c r="E5" s="539"/>
      <c r="F5" s="540"/>
      <c r="G5" s="540"/>
      <c r="H5" s="540"/>
      <c r="I5" s="540"/>
      <c r="J5" s="540"/>
      <c r="K5" s="541"/>
    </row>
    <row r="6" spans="1:11" ht="12.75" customHeight="1">
      <c r="A6" s="536" t="s">
        <v>4</v>
      </c>
      <c r="B6" s="436" t="s">
        <v>694</v>
      </c>
      <c r="C6" s="437" t="s">
        <v>724</v>
      </c>
      <c r="D6" s="539">
        <v>400</v>
      </c>
      <c r="E6" s="539">
        <v>600</v>
      </c>
      <c r="F6" s="540"/>
      <c r="G6" s="540">
        <f>SUM(E6,F6)</f>
        <v>600</v>
      </c>
      <c r="H6" s="540"/>
      <c r="I6" s="540">
        <f>SUM(H6,G6)</f>
        <v>600</v>
      </c>
      <c r="J6" s="540"/>
      <c r="K6" s="541">
        <f>SUM(J6,I6)</f>
        <v>600</v>
      </c>
    </row>
    <row r="7" spans="1:11" ht="12.75" customHeight="1">
      <c r="A7" s="536" t="s">
        <v>50</v>
      </c>
      <c r="B7" s="436" t="s">
        <v>548</v>
      </c>
      <c r="C7" s="441" t="s">
        <v>527</v>
      </c>
      <c r="D7" s="539"/>
      <c r="E7" s="539"/>
      <c r="F7" s="540"/>
      <c r="G7" s="540"/>
      <c r="H7" s="540"/>
      <c r="I7" s="540"/>
      <c r="J7" s="540"/>
      <c r="K7" s="541"/>
    </row>
    <row r="8" spans="1:11" ht="12.75" customHeight="1">
      <c r="A8" s="536" t="s">
        <v>13</v>
      </c>
      <c r="B8" s="436" t="s">
        <v>549</v>
      </c>
      <c r="C8" s="441" t="s">
        <v>239</v>
      </c>
      <c r="D8" s="539"/>
      <c r="E8" s="539"/>
      <c r="F8" s="540"/>
      <c r="G8" s="540"/>
      <c r="H8" s="540"/>
      <c r="I8" s="540"/>
      <c r="J8" s="540"/>
      <c r="K8" s="541"/>
    </row>
    <row r="9" spans="1:11" ht="12.75" customHeight="1">
      <c r="A9" s="536" t="s">
        <v>51</v>
      </c>
      <c r="B9" s="436" t="s">
        <v>551</v>
      </c>
      <c r="C9" s="441" t="s">
        <v>529</v>
      </c>
      <c r="D9" s="539"/>
      <c r="E9" s="539"/>
      <c r="F9" s="540"/>
      <c r="G9" s="540"/>
      <c r="H9" s="540"/>
      <c r="I9" s="540"/>
      <c r="J9" s="540"/>
      <c r="K9" s="541"/>
    </row>
    <row r="10" spans="1:11" ht="12.75" customHeight="1">
      <c r="A10" s="536" t="s">
        <v>14</v>
      </c>
      <c r="B10" s="436"/>
      <c r="C10" s="438" t="s">
        <v>552</v>
      </c>
      <c r="D10" s="539"/>
      <c r="E10" s="539"/>
      <c r="F10" s="540"/>
      <c r="G10" s="540"/>
      <c r="H10" s="540"/>
      <c r="I10" s="540"/>
      <c r="J10" s="540"/>
      <c r="K10" s="541"/>
    </row>
    <row r="11" spans="1:11" ht="12.75" customHeight="1">
      <c r="A11" s="536" t="s">
        <v>52</v>
      </c>
      <c r="B11" s="436" t="s">
        <v>556</v>
      </c>
      <c r="C11" s="438" t="s">
        <v>509</v>
      </c>
      <c r="D11" s="539">
        <v>513</v>
      </c>
      <c r="E11" s="539">
        <v>887</v>
      </c>
      <c r="F11" s="540"/>
      <c r="G11" s="540">
        <f>SUM(E11,F11)</f>
        <v>887</v>
      </c>
      <c r="H11" s="540"/>
      <c r="I11" s="540">
        <f>SUM(H11,G11)</f>
        <v>887</v>
      </c>
      <c r="J11" s="540"/>
      <c r="K11" s="541">
        <f>SUM(J11,I11)</f>
        <v>887</v>
      </c>
    </row>
    <row r="12" spans="1:11" ht="12.75" customHeight="1">
      <c r="A12" s="536" t="s">
        <v>15</v>
      </c>
      <c r="B12" s="436"/>
      <c r="C12" s="442" t="s">
        <v>61</v>
      </c>
      <c r="D12" s="542">
        <f t="shared" ref="D12:K12" si="0">SUM(D5:D11)</f>
        <v>913</v>
      </c>
      <c r="E12" s="542">
        <f t="shared" si="0"/>
        <v>1487</v>
      </c>
      <c r="F12" s="542">
        <f t="shared" si="0"/>
        <v>0</v>
      </c>
      <c r="G12" s="542">
        <f t="shared" si="0"/>
        <v>1487</v>
      </c>
      <c r="H12" s="542">
        <f t="shared" si="0"/>
        <v>0</v>
      </c>
      <c r="I12" s="542">
        <f t="shared" si="0"/>
        <v>1487</v>
      </c>
      <c r="J12" s="542">
        <f t="shared" si="0"/>
        <v>0</v>
      </c>
      <c r="K12" s="543">
        <f t="shared" si="0"/>
        <v>1487</v>
      </c>
    </row>
    <row r="13" spans="1:11" ht="12.75" customHeight="1">
      <c r="A13" s="536" t="s">
        <v>53</v>
      </c>
      <c r="B13" s="436" t="s">
        <v>547</v>
      </c>
      <c r="C13" s="437" t="s">
        <v>526</v>
      </c>
      <c r="D13" s="539"/>
      <c r="E13" s="539"/>
      <c r="F13" s="540"/>
      <c r="G13" s="540"/>
      <c r="H13" s="540"/>
      <c r="I13" s="540"/>
      <c r="J13" s="540"/>
      <c r="K13" s="541"/>
    </row>
    <row r="14" spans="1:11" ht="30" customHeight="1">
      <c r="A14" s="536" t="s">
        <v>16</v>
      </c>
      <c r="B14" s="436" t="s">
        <v>694</v>
      </c>
      <c r="C14" s="437" t="s">
        <v>725</v>
      </c>
      <c r="D14" s="539"/>
      <c r="E14" s="539"/>
      <c r="F14" s="540"/>
      <c r="G14" s="540"/>
      <c r="H14" s="540"/>
      <c r="I14" s="540"/>
      <c r="J14" s="540"/>
      <c r="K14" s="541"/>
    </row>
    <row r="15" spans="1:11" ht="12.75" customHeight="1">
      <c r="A15" s="536" t="s">
        <v>17</v>
      </c>
      <c r="B15" s="436" t="s">
        <v>550</v>
      </c>
      <c r="C15" s="437" t="s">
        <v>528</v>
      </c>
      <c r="D15" s="539"/>
      <c r="E15" s="539"/>
      <c r="F15" s="540"/>
      <c r="G15" s="540"/>
      <c r="H15" s="540"/>
      <c r="I15" s="540"/>
      <c r="J15" s="540"/>
      <c r="K15" s="541"/>
    </row>
    <row r="16" spans="1:11" s="38" customFormat="1" ht="12.75" customHeight="1">
      <c r="A16" s="536" t="s">
        <v>19</v>
      </c>
      <c r="B16" s="436" t="s">
        <v>553</v>
      </c>
      <c r="C16" s="441" t="s">
        <v>530</v>
      </c>
      <c r="D16" s="542"/>
      <c r="E16" s="542"/>
      <c r="F16" s="542"/>
      <c r="G16" s="540"/>
      <c r="H16" s="542"/>
      <c r="I16" s="542"/>
      <c r="J16" s="542"/>
      <c r="K16" s="543"/>
    </row>
    <row r="17" spans="1:11" ht="12.75" customHeight="1">
      <c r="A17" s="536" t="s">
        <v>20</v>
      </c>
      <c r="B17" s="436"/>
      <c r="C17" s="441" t="s">
        <v>62</v>
      </c>
      <c r="D17" s="539"/>
      <c r="E17" s="539"/>
      <c r="F17" s="540"/>
      <c r="G17" s="540"/>
      <c r="H17" s="540"/>
      <c r="I17" s="540"/>
      <c r="J17" s="540"/>
      <c r="K17" s="541"/>
    </row>
    <row r="18" spans="1:11" ht="12.75" customHeight="1">
      <c r="A18" s="536" t="s">
        <v>21</v>
      </c>
      <c r="B18" s="436" t="s">
        <v>556</v>
      </c>
      <c r="C18" s="441" t="s">
        <v>509</v>
      </c>
      <c r="D18" s="539"/>
      <c r="E18" s="539"/>
      <c r="F18" s="540"/>
      <c r="G18" s="540"/>
      <c r="H18" s="540"/>
      <c r="I18" s="540"/>
      <c r="J18" s="540"/>
      <c r="K18" s="541"/>
    </row>
    <row r="19" spans="1:11" ht="12.75" customHeight="1">
      <c r="A19" s="536" t="s">
        <v>22</v>
      </c>
      <c r="B19" s="436"/>
      <c r="C19" s="442" t="s">
        <v>63</v>
      </c>
      <c r="D19" s="542">
        <f t="shared" ref="D19:K19" si="1">SUM(D13:D18)</f>
        <v>0</v>
      </c>
      <c r="E19" s="542">
        <f t="shared" si="1"/>
        <v>0</v>
      </c>
      <c r="F19" s="542">
        <f t="shared" si="1"/>
        <v>0</v>
      </c>
      <c r="G19" s="542">
        <f t="shared" si="1"/>
        <v>0</v>
      </c>
      <c r="H19" s="542">
        <f t="shared" si="1"/>
        <v>0</v>
      </c>
      <c r="I19" s="542">
        <f t="shared" si="1"/>
        <v>0</v>
      </c>
      <c r="J19" s="542">
        <f t="shared" si="1"/>
        <v>0</v>
      </c>
      <c r="K19" s="543">
        <f t="shared" si="1"/>
        <v>0</v>
      </c>
    </row>
    <row r="20" spans="1:11" ht="12.75" customHeight="1">
      <c r="A20" s="536" t="s">
        <v>23</v>
      </c>
      <c r="B20" s="436"/>
      <c r="C20" s="442" t="s">
        <v>64</v>
      </c>
      <c r="D20" s="542">
        <f t="shared" ref="D20:K20" si="2">SUM(D19,D12)</f>
        <v>913</v>
      </c>
      <c r="E20" s="542">
        <f t="shared" si="2"/>
        <v>1487</v>
      </c>
      <c r="F20" s="542">
        <f t="shared" si="2"/>
        <v>0</v>
      </c>
      <c r="G20" s="542">
        <f t="shared" si="2"/>
        <v>1487</v>
      </c>
      <c r="H20" s="542">
        <f t="shared" si="2"/>
        <v>0</v>
      </c>
      <c r="I20" s="542">
        <f t="shared" si="2"/>
        <v>1487</v>
      </c>
      <c r="J20" s="542">
        <f t="shared" si="2"/>
        <v>0</v>
      </c>
      <c r="K20" s="543">
        <f t="shared" si="2"/>
        <v>1487</v>
      </c>
    </row>
    <row r="21" spans="1:11" ht="12.75" customHeight="1">
      <c r="A21" s="536" t="s">
        <v>24</v>
      </c>
      <c r="B21" s="436" t="s">
        <v>555</v>
      </c>
      <c r="C21" s="437" t="s">
        <v>531</v>
      </c>
      <c r="D21" s="539"/>
      <c r="E21" s="539"/>
      <c r="F21" s="540"/>
      <c r="G21" s="540"/>
      <c r="H21" s="540"/>
      <c r="I21" s="540"/>
      <c r="J21" s="540"/>
      <c r="K21" s="541"/>
    </row>
    <row r="22" spans="1:11" ht="12.75" customHeight="1">
      <c r="A22" s="536" t="s">
        <v>25</v>
      </c>
      <c r="B22" s="436" t="s">
        <v>557</v>
      </c>
      <c r="C22" s="437" t="s">
        <v>532</v>
      </c>
      <c r="D22" s="539"/>
      <c r="E22" s="539"/>
      <c r="F22" s="540"/>
      <c r="G22" s="540"/>
      <c r="H22" s="540"/>
      <c r="I22" s="540"/>
      <c r="J22" s="540"/>
      <c r="K22" s="541"/>
    </row>
    <row r="23" spans="1:11" ht="12.75" customHeight="1">
      <c r="A23" s="536" t="s">
        <v>27</v>
      </c>
      <c r="B23" s="436" t="s">
        <v>554</v>
      </c>
      <c r="C23" s="442" t="s">
        <v>65</v>
      </c>
      <c r="D23" s="542">
        <f t="shared" ref="D23:K23" si="3">SUM(D21:D22)</f>
        <v>0</v>
      </c>
      <c r="E23" s="542">
        <f t="shared" si="3"/>
        <v>0</v>
      </c>
      <c r="F23" s="542">
        <f t="shared" si="3"/>
        <v>0</v>
      </c>
      <c r="G23" s="542">
        <f t="shared" si="3"/>
        <v>0</v>
      </c>
      <c r="H23" s="542">
        <f t="shared" si="3"/>
        <v>0</v>
      </c>
      <c r="I23" s="542">
        <f t="shared" si="3"/>
        <v>0</v>
      </c>
      <c r="J23" s="542">
        <f t="shared" si="3"/>
        <v>0</v>
      </c>
      <c r="K23" s="543">
        <f t="shared" si="3"/>
        <v>0</v>
      </c>
    </row>
    <row r="24" spans="1:11" ht="12.75" customHeight="1" thickBot="1">
      <c r="A24" s="537" t="s">
        <v>28</v>
      </c>
      <c r="B24" s="446"/>
      <c r="C24" s="447" t="s">
        <v>66</v>
      </c>
      <c r="D24" s="544">
        <f t="shared" ref="D24:K24" si="4">SUM(D23,D20)</f>
        <v>913</v>
      </c>
      <c r="E24" s="544">
        <f t="shared" si="4"/>
        <v>1487</v>
      </c>
      <c r="F24" s="544">
        <f t="shared" si="4"/>
        <v>0</v>
      </c>
      <c r="G24" s="544">
        <f t="shared" si="4"/>
        <v>1487</v>
      </c>
      <c r="H24" s="544">
        <f t="shared" si="4"/>
        <v>0</v>
      </c>
      <c r="I24" s="544">
        <f t="shared" si="4"/>
        <v>1487</v>
      </c>
      <c r="J24" s="544">
        <f t="shared" si="4"/>
        <v>0</v>
      </c>
      <c r="K24" s="545">
        <f t="shared" si="4"/>
        <v>1487</v>
      </c>
    </row>
    <row r="29" spans="1:11" ht="25.5" customHeight="1" thickBot="1">
      <c r="A29" s="801" t="s">
        <v>67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</row>
    <row r="30" spans="1:11" s="38" customFormat="1" ht="15.75" customHeight="1">
      <c r="A30" s="802"/>
      <c r="B30" s="803" t="s">
        <v>546</v>
      </c>
      <c r="C30" s="805" t="s">
        <v>60</v>
      </c>
      <c r="D30" s="797" t="s">
        <v>797</v>
      </c>
      <c r="E30" s="799" t="s">
        <v>1231</v>
      </c>
      <c r="F30" s="799" t="s">
        <v>235</v>
      </c>
      <c r="G30" s="778" t="s">
        <v>1262</v>
      </c>
      <c r="H30" s="778" t="s">
        <v>235</v>
      </c>
      <c r="I30" s="778" t="s">
        <v>1262</v>
      </c>
      <c r="J30" s="778" t="s">
        <v>235</v>
      </c>
      <c r="K30" s="780" t="s">
        <v>236</v>
      </c>
    </row>
    <row r="31" spans="1:11" s="39" customFormat="1" ht="30.75" customHeight="1">
      <c r="A31" s="770"/>
      <c r="B31" s="807"/>
      <c r="C31" s="806"/>
      <c r="D31" s="798"/>
      <c r="E31" s="800"/>
      <c r="F31" s="800"/>
      <c r="G31" s="779"/>
      <c r="H31" s="779"/>
      <c r="I31" s="779"/>
      <c r="J31" s="779"/>
      <c r="K31" s="781"/>
    </row>
    <row r="32" spans="1:11" s="39" customFormat="1" ht="13.5" customHeight="1">
      <c r="A32" s="532"/>
      <c r="B32" s="538"/>
      <c r="C32" s="534" t="s">
        <v>10</v>
      </c>
      <c r="D32" s="535" t="s">
        <v>11</v>
      </c>
      <c r="E32" s="535" t="s">
        <v>11</v>
      </c>
      <c r="F32" s="401" t="s">
        <v>12</v>
      </c>
      <c r="G32" s="401" t="s">
        <v>12</v>
      </c>
      <c r="H32" s="401" t="s">
        <v>237</v>
      </c>
      <c r="I32" s="401" t="s">
        <v>12</v>
      </c>
      <c r="J32" s="401" t="s">
        <v>237</v>
      </c>
      <c r="K32" s="402" t="s">
        <v>238</v>
      </c>
    </row>
    <row r="33" spans="1:11" ht="12.75" customHeight="1">
      <c r="A33" s="536" t="s">
        <v>2</v>
      </c>
      <c r="B33" s="436" t="s">
        <v>559</v>
      </c>
      <c r="C33" s="437" t="s">
        <v>68</v>
      </c>
      <c r="D33" s="539"/>
      <c r="E33" s="539"/>
      <c r="F33" s="540"/>
      <c r="G33" s="540"/>
      <c r="H33" s="540"/>
      <c r="I33" s="540"/>
      <c r="J33" s="540"/>
      <c r="K33" s="541"/>
    </row>
    <row r="34" spans="1:11" ht="12.75" customHeight="1">
      <c r="A34" s="536" t="s">
        <v>4</v>
      </c>
      <c r="B34" s="436" t="s">
        <v>560</v>
      </c>
      <c r="C34" s="451" t="s">
        <v>400</v>
      </c>
      <c r="D34" s="539"/>
      <c r="E34" s="539"/>
      <c r="F34" s="540"/>
      <c r="G34" s="540"/>
      <c r="H34" s="540"/>
      <c r="I34" s="540"/>
      <c r="J34" s="540"/>
      <c r="K34" s="541"/>
    </row>
    <row r="35" spans="1:11" ht="12.75" customHeight="1">
      <c r="A35" s="536" t="s">
        <v>50</v>
      </c>
      <c r="B35" s="436" t="s">
        <v>561</v>
      </c>
      <c r="C35" s="441" t="s">
        <v>70</v>
      </c>
      <c r="D35" s="539"/>
      <c r="E35" s="539"/>
      <c r="F35" s="540"/>
      <c r="G35" s="540"/>
      <c r="H35" s="540"/>
      <c r="I35" s="540"/>
      <c r="J35" s="540"/>
      <c r="K35" s="541"/>
    </row>
    <row r="36" spans="1:11" ht="12.75" customHeight="1">
      <c r="A36" s="536" t="s">
        <v>13</v>
      </c>
      <c r="B36" s="436" t="s">
        <v>562</v>
      </c>
      <c r="C36" s="437" t="s">
        <v>517</v>
      </c>
      <c r="D36" s="539"/>
      <c r="E36" s="539"/>
      <c r="F36" s="540"/>
      <c r="G36" s="540"/>
      <c r="H36" s="540"/>
      <c r="I36" s="540"/>
      <c r="J36" s="540"/>
      <c r="K36" s="541"/>
    </row>
    <row r="37" spans="1:11" ht="12.75" customHeight="1">
      <c r="A37" s="536" t="s">
        <v>51</v>
      </c>
      <c r="B37" s="436" t="s">
        <v>563</v>
      </c>
      <c r="C37" s="441" t="s">
        <v>518</v>
      </c>
      <c r="D37" s="539"/>
      <c r="E37" s="539"/>
      <c r="F37" s="540"/>
      <c r="G37" s="540"/>
      <c r="H37" s="540"/>
      <c r="I37" s="540"/>
      <c r="J37" s="540"/>
      <c r="K37" s="541"/>
    </row>
    <row r="38" spans="1:11" ht="12.75" customHeight="1">
      <c r="A38" s="536" t="s">
        <v>14</v>
      </c>
      <c r="B38" s="436" t="s">
        <v>762</v>
      </c>
      <c r="C38" s="437" t="s">
        <v>71</v>
      </c>
      <c r="D38" s="539">
        <v>913</v>
      </c>
      <c r="E38" s="539">
        <v>1487</v>
      </c>
      <c r="F38" s="540"/>
      <c r="G38" s="540">
        <f>SUM(E38,F38)</f>
        <v>1487</v>
      </c>
      <c r="H38" s="540"/>
      <c r="I38" s="540">
        <f>SUM(G38,H38)</f>
        <v>1487</v>
      </c>
      <c r="J38" s="540"/>
      <c r="K38" s="541">
        <f>SUM(J38,I38)</f>
        <v>1487</v>
      </c>
    </row>
    <row r="39" spans="1:11" ht="12.75" customHeight="1">
      <c r="A39" s="536" t="s">
        <v>52</v>
      </c>
      <c r="B39" s="436"/>
      <c r="C39" s="452" t="s">
        <v>72</v>
      </c>
      <c r="D39" s="542">
        <f t="shared" ref="D39:K39" si="5">SUM(D33:D38)</f>
        <v>913</v>
      </c>
      <c r="E39" s="542">
        <f t="shared" si="5"/>
        <v>1487</v>
      </c>
      <c r="F39" s="542">
        <f t="shared" si="5"/>
        <v>0</v>
      </c>
      <c r="G39" s="542">
        <f t="shared" si="5"/>
        <v>1487</v>
      </c>
      <c r="H39" s="542">
        <f t="shared" si="5"/>
        <v>0</v>
      </c>
      <c r="I39" s="542">
        <f t="shared" si="5"/>
        <v>1487</v>
      </c>
      <c r="J39" s="542">
        <f t="shared" si="5"/>
        <v>0</v>
      </c>
      <c r="K39" s="543">
        <f t="shared" si="5"/>
        <v>1487</v>
      </c>
    </row>
    <row r="40" spans="1:11" ht="12.75" customHeight="1">
      <c r="A40" s="536" t="s">
        <v>15</v>
      </c>
      <c r="B40" s="436" t="s">
        <v>564</v>
      </c>
      <c r="C40" s="451" t="s">
        <v>73</v>
      </c>
      <c r="D40" s="539"/>
      <c r="E40" s="539"/>
      <c r="F40" s="540"/>
      <c r="G40" s="540">
        <f t="shared" ref="G40:G47" si="6">SUM(E40,F40)</f>
        <v>0</v>
      </c>
      <c r="H40" s="540"/>
      <c r="I40" s="540"/>
      <c r="J40" s="540"/>
      <c r="K40" s="541"/>
    </row>
    <row r="41" spans="1:11" s="39" customFormat="1" ht="12.75" customHeight="1">
      <c r="A41" s="536" t="s">
        <v>53</v>
      </c>
      <c r="B41" s="436" t="s">
        <v>565</v>
      </c>
      <c r="C41" s="441" t="s">
        <v>519</v>
      </c>
      <c r="D41" s="542"/>
      <c r="E41" s="542"/>
      <c r="F41" s="538"/>
      <c r="G41" s="540">
        <f t="shared" si="6"/>
        <v>0</v>
      </c>
      <c r="H41" s="538"/>
      <c r="I41" s="538"/>
      <c r="J41" s="538"/>
      <c r="K41" s="629"/>
    </row>
    <row r="42" spans="1:11" ht="12.75" customHeight="1">
      <c r="A42" s="536" t="s">
        <v>16</v>
      </c>
      <c r="B42" s="436" t="s">
        <v>566</v>
      </c>
      <c r="C42" s="437" t="s">
        <v>520</v>
      </c>
      <c r="D42" s="539"/>
      <c r="E42" s="539"/>
      <c r="F42" s="540"/>
      <c r="G42" s="540">
        <f t="shared" si="6"/>
        <v>0</v>
      </c>
      <c r="H42" s="540"/>
      <c r="I42" s="540"/>
      <c r="J42" s="540"/>
      <c r="K42" s="541"/>
    </row>
    <row r="43" spans="1:11" ht="12.75" customHeight="1">
      <c r="A43" s="536" t="s">
        <v>17</v>
      </c>
      <c r="B43" s="436" t="s">
        <v>762</v>
      </c>
      <c r="C43" s="451" t="s">
        <v>521</v>
      </c>
      <c r="D43" s="539"/>
      <c r="E43" s="539"/>
      <c r="F43" s="540"/>
      <c r="G43" s="540">
        <f t="shared" si="6"/>
        <v>0</v>
      </c>
      <c r="H43" s="540"/>
      <c r="I43" s="540"/>
      <c r="J43" s="540"/>
      <c r="K43" s="541"/>
    </row>
    <row r="44" spans="1:11" ht="12.75" customHeight="1">
      <c r="A44" s="536" t="s">
        <v>19</v>
      </c>
      <c r="B44" s="436"/>
      <c r="C44" s="442" t="s">
        <v>74</v>
      </c>
      <c r="D44" s="542">
        <f t="shared" ref="D44:K44" si="7">SUM(D40:D43)</f>
        <v>0</v>
      </c>
      <c r="E44" s="542">
        <f t="shared" si="7"/>
        <v>0</v>
      </c>
      <c r="F44" s="542">
        <f t="shared" si="7"/>
        <v>0</v>
      </c>
      <c r="G44" s="542">
        <f t="shared" si="7"/>
        <v>0</v>
      </c>
      <c r="H44" s="542">
        <f t="shared" si="7"/>
        <v>0</v>
      </c>
      <c r="I44" s="542">
        <f t="shared" si="7"/>
        <v>0</v>
      </c>
      <c r="J44" s="542">
        <f t="shared" si="7"/>
        <v>0</v>
      </c>
      <c r="K44" s="543">
        <f t="shared" si="7"/>
        <v>0</v>
      </c>
    </row>
    <row r="45" spans="1:11" ht="12.75" customHeight="1">
      <c r="A45" s="536" t="s">
        <v>20</v>
      </c>
      <c r="B45" s="436"/>
      <c r="C45" s="442" t="s">
        <v>75</v>
      </c>
      <c r="D45" s="542">
        <f t="shared" ref="D45:K45" si="8">SUM(D44,D39)</f>
        <v>913</v>
      </c>
      <c r="E45" s="542">
        <f t="shared" si="8"/>
        <v>1487</v>
      </c>
      <c r="F45" s="542">
        <f t="shared" si="8"/>
        <v>0</v>
      </c>
      <c r="G45" s="542">
        <f t="shared" si="8"/>
        <v>1487</v>
      </c>
      <c r="H45" s="542">
        <f t="shared" si="8"/>
        <v>0</v>
      </c>
      <c r="I45" s="542">
        <f t="shared" si="8"/>
        <v>1487</v>
      </c>
      <c r="J45" s="542">
        <f t="shared" si="8"/>
        <v>0</v>
      </c>
      <c r="K45" s="543">
        <f t="shared" si="8"/>
        <v>1487</v>
      </c>
    </row>
    <row r="46" spans="1:11" ht="12.75" customHeight="1">
      <c r="A46" s="536" t="s">
        <v>21</v>
      </c>
      <c r="B46" s="436" t="s">
        <v>567</v>
      </c>
      <c r="C46" s="437" t="s">
        <v>522</v>
      </c>
      <c r="D46" s="539"/>
      <c r="E46" s="539"/>
      <c r="F46" s="540"/>
      <c r="G46" s="540">
        <f t="shared" si="6"/>
        <v>0</v>
      </c>
      <c r="H46" s="540"/>
      <c r="I46" s="540"/>
      <c r="J46" s="540"/>
      <c r="K46" s="541"/>
    </row>
    <row r="47" spans="1:11" ht="12.75" customHeight="1">
      <c r="A47" s="536" t="s">
        <v>22</v>
      </c>
      <c r="B47" s="436" t="s">
        <v>568</v>
      </c>
      <c r="C47" s="437" t="s">
        <v>523</v>
      </c>
      <c r="D47" s="539"/>
      <c r="E47" s="539"/>
      <c r="F47" s="540"/>
      <c r="G47" s="540">
        <f t="shared" si="6"/>
        <v>0</v>
      </c>
      <c r="H47" s="540"/>
      <c r="I47" s="540"/>
      <c r="J47" s="540"/>
      <c r="K47" s="541"/>
    </row>
    <row r="48" spans="1:11" ht="12.75" customHeight="1">
      <c r="A48" s="536" t="s">
        <v>23</v>
      </c>
      <c r="B48" s="436" t="s">
        <v>569</v>
      </c>
      <c r="C48" s="442" t="s">
        <v>76</v>
      </c>
      <c r="D48" s="542">
        <f t="shared" ref="D48:K48" si="9">SUM(D46:D47)</f>
        <v>0</v>
      </c>
      <c r="E48" s="542">
        <f t="shared" si="9"/>
        <v>0</v>
      </c>
      <c r="F48" s="542">
        <f t="shared" si="9"/>
        <v>0</v>
      </c>
      <c r="G48" s="542">
        <f t="shared" si="9"/>
        <v>0</v>
      </c>
      <c r="H48" s="542">
        <f t="shared" si="9"/>
        <v>0</v>
      </c>
      <c r="I48" s="542">
        <f t="shared" si="9"/>
        <v>0</v>
      </c>
      <c r="J48" s="542">
        <f t="shared" si="9"/>
        <v>0</v>
      </c>
      <c r="K48" s="543">
        <f t="shared" si="9"/>
        <v>0</v>
      </c>
    </row>
    <row r="49" spans="1:11" ht="12.75" customHeight="1" thickBot="1">
      <c r="A49" s="537" t="s">
        <v>24</v>
      </c>
      <c r="B49" s="453"/>
      <c r="C49" s="447" t="s">
        <v>77</v>
      </c>
      <c r="D49" s="544">
        <f t="shared" ref="D49:K49" si="10">SUM(D48,D45)</f>
        <v>913</v>
      </c>
      <c r="E49" s="544">
        <f t="shared" si="10"/>
        <v>1487</v>
      </c>
      <c r="F49" s="544">
        <f t="shared" si="10"/>
        <v>0</v>
      </c>
      <c r="G49" s="544">
        <f t="shared" si="10"/>
        <v>1487</v>
      </c>
      <c r="H49" s="544">
        <f t="shared" si="10"/>
        <v>0</v>
      </c>
      <c r="I49" s="544">
        <f t="shared" si="10"/>
        <v>1487</v>
      </c>
      <c r="J49" s="544">
        <f t="shared" si="10"/>
        <v>0</v>
      </c>
      <c r="K49" s="545">
        <f t="shared" si="10"/>
        <v>1487</v>
      </c>
    </row>
    <row r="50" spans="1:11" ht="25.5" customHeight="1">
      <c r="A50" s="41"/>
      <c r="B50" s="41"/>
      <c r="C50" s="42"/>
      <c r="D50" s="43"/>
      <c r="E50" s="43"/>
    </row>
    <row r="51" spans="1:11" ht="25.5" customHeight="1">
      <c r="A51" s="41"/>
      <c r="B51" s="41"/>
      <c r="C51" s="42"/>
      <c r="D51" s="43"/>
      <c r="E51" s="43"/>
    </row>
    <row r="52" spans="1:11" ht="25.5" customHeight="1">
      <c r="A52" s="41"/>
      <c r="B52" s="41"/>
      <c r="C52" s="42"/>
      <c r="D52" s="43"/>
      <c r="E52" s="43"/>
    </row>
    <row r="53" spans="1:11" ht="25.5" customHeight="1">
      <c r="A53" s="41"/>
      <c r="B53" s="41"/>
      <c r="C53" s="42"/>
      <c r="D53" s="43"/>
      <c r="E53" s="43"/>
    </row>
    <row r="54" spans="1:11" ht="25.5" customHeight="1">
      <c r="A54" s="41"/>
      <c r="B54" s="41"/>
      <c r="C54" s="42"/>
      <c r="D54" s="43"/>
      <c r="E54" s="43"/>
    </row>
    <row r="55" spans="1:11" ht="25.5" customHeight="1">
      <c r="A55" s="41"/>
      <c r="B55" s="41"/>
      <c r="C55" s="42"/>
      <c r="D55" s="43"/>
      <c r="E55" s="43"/>
    </row>
    <row r="56" spans="1:11" ht="25.5" customHeight="1">
      <c r="A56" s="41"/>
      <c r="B56" s="41"/>
      <c r="C56" s="42"/>
      <c r="D56" s="43"/>
      <c r="E56" s="43"/>
    </row>
    <row r="57" spans="1:11" ht="25.5" customHeight="1">
      <c r="A57" s="41"/>
      <c r="B57" s="41"/>
      <c r="C57" s="42"/>
      <c r="D57" s="43"/>
      <c r="E57" s="43"/>
    </row>
    <row r="58" spans="1:11">
      <c r="A58" s="44"/>
      <c r="B58" s="44"/>
      <c r="C58" s="44"/>
      <c r="D58" s="44"/>
      <c r="E58" s="44"/>
    </row>
    <row r="59" spans="1:11">
      <c r="A59" s="44"/>
      <c r="B59" s="44"/>
      <c r="C59" s="45"/>
      <c r="D59" s="46"/>
      <c r="E59" s="46"/>
    </row>
    <row r="60" spans="1:11">
      <c r="A60" s="44"/>
      <c r="B60" s="44"/>
      <c r="C60" s="47"/>
      <c r="D60" s="47"/>
      <c r="E60" s="47"/>
    </row>
    <row r="61" spans="1:11">
      <c r="A61" s="44"/>
      <c r="B61" s="44"/>
      <c r="C61" s="47"/>
      <c r="D61" s="48"/>
      <c r="E61" s="48"/>
    </row>
    <row r="62" spans="1:11">
      <c r="A62" s="44"/>
      <c r="B62" s="44"/>
      <c r="C62" s="47"/>
      <c r="D62" s="48"/>
      <c r="E62" s="48"/>
    </row>
    <row r="63" spans="1:11">
      <c r="A63" s="44"/>
      <c r="B63" s="44"/>
      <c r="C63" s="47"/>
      <c r="D63" s="48"/>
      <c r="E63" s="48"/>
    </row>
    <row r="64" spans="1:11">
      <c r="A64" s="44"/>
      <c r="B64" s="44"/>
      <c r="C64" s="47"/>
      <c r="D64" s="48"/>
      <c r="E64" s="48"/>
    </row>
    <row r="65" spans="1:5">
      <c r="A65" s="44"/>
      <c r="B65" s="44"/>
      <c r="C65" s="47"/>
      <c r="D65" s="48"/>
      <c r="E65" s="48"/>
    </row>
    <row r="66" spans="1:5">
      <c r="A66" s="44"/>
      <c r="B66" s="44"/>
      <c r="C66" s="47"/>
      <c r="D66" s="48"/>
      <c r="E66" s="48"/>
    </row>
    <row r="67" spans="1:5">
      <c r="A67" s="44"/>
      <c r="B67" s="44"/>
      <c r="C67" s="47"/>
      <c r="D67" s="48"/>
      <c r="E67" s="48"/>
    </row>
    <row r="68" spans="1:5">
      <c r="A68" s="44"/>
      <c r="B68" s="44"/>
      <c r="C68" s="47"/>
      <c r="D68" s="48"/>
      <c r="E68" s="48"/>
    </row>
    <row r="69" spans="1:5">
      <c r="A69" s="44"/>
      <c r="B69" s="44"/>
      <c r="C69" s="47"/>
      <c r="D69" s="47"/>
      <c r="E69" s="47"/>
    </row>
    <row r="70" spans="1:5">
      <c r="A70" s="44"/>
      <c r="B70" s="44"/>
      <c r="C70" s="47"/>
      <c r="D70" s="47"/>
      <c r="E70" s="47"/>
    </row>
    <row r="71" spans="1:5">
      <c r="A71" s="44"/>
      <c r="B71" s="44"/>
      <c r="C71" s="47"/>
      <c r="D71" s="47"/>
      <c r="E71" s="47"/>
    </row>
    <row r="72" spans="1:5">
      <c r="A72" s="44"/>
      <c r="B72" s="44"/>
    </row>
    <row r="73" spans="1:5">
      <c r="A73" s="44"/>
      <c r="B73" s="44"/>
      <c r="C73" s="49"/>
      <c r="D73" s="49"/>
      <c r="E73" s="49"/>
    </row>
    <row r="74" spans="1:5">
      <c r="A74" s="44"/>
      <c r="B74" s="44"/>
      <c r="C74" s="50"/>
      <c r="D74" s="50"/>
      <c r="E74" s="50"/>
    </row>
    <row r="75" spans="1:5">
      <c r="A75" s="44"/>
      <c r="B75" s="44"/>
    </row>
    <row r="76" spans="1:5">
      <c r="A76" s="44"/>
      <c r="B76" s="44"/>
    </row>
    <row r="77" spans="1:5">
      <c r="A77" s="44"/>
      <c r="B77" s="44"/>
      <c r="C77" s="44"/>
      <c r="D77" s="44"/>
      <c r="E77" s="44"/>
    </row>
    <row r="78" spans="1:5" ht="20.100000000000001" customHeight="1">
      <c r="A78" s="44"/>
      <c r="B78" s="44"/>
      <c r="C78" s="44"/>
      <c r="D78" s="44"/>
      <c r="E78" s="44"/>
    </row>
    <row r="79" spans="1:5" ht="20.100000000000001" customHeight="1">
      <c r="A79" s="44"/>
      <c r="B79" s="44"/>
      <c r="C79" s="44"/>
      <c r="D79" s="44"/>
      <c r="E79" s="44"/>
    </row>
    <row r="80" spans="1:5" ht="20.100000000000001" customHeight="1">
      <c r="C80" s="44"/>
      <c r="D80" s="44"/>
      <c r="E80" s="44"/>
    </row>
    <row r="81" spans="3:5" ht="20.100000000000001" customHeight="1">
      <c r="C81" s="44"/>
      <c r="D81" s="44"/>
      <c r="E81" s="44"/>
    </row>
    <row r="82" spans="3:5">
      <c r="C82" s="44"/>
      <c r="D82" s="44"/>
      <c r="E82" s="44"/>
    </row>
    <row r="83" spans="3:5">
      <c r="C83" s="44"/>
      <c r="D83" s="44"/>
      <c r="E83" s="44"/>
    </row>
    <row r="84" spans="3:5">
      <c r="C84" s="44"/>
      <c r="D84" s="44"/>
      <c r="E84" s="44"/>
    </row>
    <row r="85" spans="3:5">
      <c r="C85" s="44"/>
      <c r="D85" s="44"/>
      <c r="E85" s="44"/>
    </row>
  </sheetData>
  <mergeCells count="24">
    <mergeCell ref="A1:K1"/>
    <mergeCell ref="C2:C3"/>
    <mergeCell ref="D2:D3"/>
    <mergeCell ref="E2:E3"/>
    <mergeCell ref="H2:H3"/>
    <mergeCell ref="I2:I3"/>
    <mergeCell ref="J2:J3"/>
    <mergeCell ref="K2:K3"/>
    <mergeCell ref="F2:F3"/>
    <mergeCell ref="G2:G3"/>
    <mergeCell ref="A2:A3"/>
    <mergeCell ref="B2:B3"/>
    <mergeCell ref="J30:J31"/>
    <mergeCell ref="K30:K31"/>
    <mergeCell ref="A29:K29"/>
    <mergeCell ref="H30:H31"/>
    <mergeCell ref="I30:I31"/>
    <mergeCell ref="F30:F31"/>
    <mergeCell ref="G30:G31"/>
    <mergeCell ref="A30:A31"/>
    <mergeCell ref="B30:B31"/>
    <mergeCell ref="C30:C31"/>
    <mergeCell ref="D30:D31"/>
    <mergeCell ref="E30:E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2&amp;C&amp;"Times New Roman,Félkövér"&amp;12Környezetvédelmi Alap (eFt)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8"/>
  <sheetViews>
    <sheetView view="pageBreakPreview" zoomScale="60" zoomScaleNormal="100" workbookViewId="0">
      <selection activeCell="J10" sqref="J10"/>
    </sheetView>
  </sheetViews>
  <sheetFormatPr defaultColWidth="4.85546875" defaultRowHeight="12.75"/>
  <cols>
    <col min="1" max="1" width="6.5703125" style="79" customWidth="1"/>
    <col min="2" max="2" width="8.7109375" style="80" customWidth="1"/>
    <col min="3" max="3" width="38.42578125" style="81" customWidth="1"/>
    <col min="4" max="4" width="13" style="78" hidden="1" customWidth="1"/>
    <col min="5" max="5" width="13" style="78" customWidth="1"/>
    <col min="6" max="8" width="13" style="78" hidden="1" customWidth="1"/>
    <col min="9" max="11" width="13" style="78" customWidth="1"/>
    <col min="12" max="12" width="10.140625" style="79" customWidth="1"/>
    <col min="13" max="13" width="11.7109375" style="79" customWidth="1"/>
    <col min="14" max="14" width="9" style="79" customWidth="1"/>
    <col min="15" max="16" width="4.85546875" style="79"/>
    <col min="17" max="17" width="10.140625" style="79" customWidth="1"/>
    <col min="18" max="258" width="4.85546875" style="79"/>
    <col min="259" max="259" width="6.5703125" style="79" customWidth="1"/>
    <col min="260" max="260" width="7.7109375" style="79" customWidth="1"/>
    <col min="261" max="261" width="34.140625" style="79" customWidth="1"/>
    <col min="262" max="262" width="8.7109375" style="79" customWidth="1"/>
    <col min="263" max="263" width="38.42578125" style="79" customWidth="1"/>
    <col min="264" max="265" width="12.140625" style="79" customWidth="1"/>
    <col min="266" max="267" width="0" style="79" hidden="1" customWidth="1"/>
    <col min="268" max="268" width="4.85546875" style="79"/>
    <col min="269" max="269" width="11.7109375" style="79" customWidth="1"/>
    <col min="270" max="270" width="9" style="79" customWidth="1"/>
    <col min="271" max="272" width="4.85546875" style="79"/>
    <col min="273" max="273" width="10.140625" style="79" customWidth="1"/>
    <col min="274" max="514" width="4.85546875" style="79"/>
    <col min="515" max="515" width="6.5703125" style="79" customWidth="1"/>
    <col min="516" max="516" width="7.7109375" style="79" customWidth="1"/>
    <col min="517" max="517" width="34.140625" style="79" customWidth="1"/>
    <col min="518" max="518" width="8.7109375" style="79" customWidth="1"/>
    <col min="519" max="519" width="38.42578125" style="79" customWidth="1"/>
    <col min="520" max="521" width="12.140625" style="79" customWidth="1"/>
    <col min="522" max="523" width="0" style="79" hidden="1" customWidth="1"/>
    <col min="524" max="524" width="4.85546875" style="79"/>
    <col min="525" max="525" width="11.7109375" style="79" customWidth="1"/>
    <col min="526" max="526" width="9" style="79" customWidth="1"/>
    <col min="527" max="528" width="4.85546875" style="79"/>
    <col min="529" max="529" width="10.140625" style="79" customWidth="1"/>
    <col min="530" max="770" width="4.85546875" style="79"/>
    <col min="771" max="771" width="6.5703125" style="79" customWidth="1"/>
    <col min="772" max="772" width="7.7109375" style="79" customWidth="1"/>
    <col min="773" max="773" width="34.140625" style="79" customWidth="1"/>
    <col min="774" max="774" width="8.7109375" style="79" customWidth="1"/>
    <col min="775" max="775" width="38.42578125" style="79" customWidth="1"/>
    <col min="776" max="777" width="12.140625" style="79" customWidth="1"/>
    <col min="778" max="779" width="0" style="79" hidden="1" customWidth="1"/>
    <col min="780" max="780" width="4.85546875" style="79"/>
    <col min="781" max="781" width="11.7109375" style="79" customWidth="1"/>
    <col min="782" max="782" width="9" style="79" customWidth="1"/>
    <col min="783" max="784" width="4.85546875" style="79"/>
    <col min="785" max="785" width="10.140625" style="79" customWidth="1"/>
    <col min="786" max="1026" width="4.85546875" style="79"/>
    <col min="1027" max="1027" width="6.5703125" style="79" customWidth="1"/>
    <col min="1028" max="1028" width="7.7109375" style="79" customWidth="1"/>
    <col min="1029" max="1029" width="34.140625" style="79" customWidth="1"/>
    <col min="1030" max="1030" width="8.7109375" style="79" customWidth="1"/>
    <col min="1031" max="1031" width="38.42578125" style="79" customWidth="1"/>
    <col min="1032" max="1033" width="12.140625" style="79" customWidth="1"/>
    <col min="1034" max="1035" width="0" style="79" hidden="1" customWidth="1"/>
    <col min="1036" max="1036" width="4.85546875" style="79"/>
    <col min="1037" max="1037" width="11.7109375" style="79" customWidth="1"/>
    <col min="1038" max="1038" width="9" style="79" customWidth="1"/>
    <col min="1039" max="1040" width="4.85546875" style="79"/>
    <col min="1041" max="1041" width="10.140625" style="79" customWidth="1"/>
    <col min="1042" max="1282" width="4.85546875" style="79"/>
    <col min="1283" max="1283" width="6.5703125" style="79" customWidth="1"/>
    <col min="1284" max="1284" width="7.7109375" style="79" customWidth="1"/>
    <col min="1285" max="1285" width="34.140625" style="79" customWidth="1"/>
    <col min="1286" max="1286" width="8.7109375" style="79" customWidth="1"/>
    <col min="1287" max="1287" width="38.42578125" style="79" customWidth="1"/>
    <col min="1288" max="1289" width="12.140625" style="79" customWidth="1"/>
    <col min="1290" max="1291" width="0" style="79" hidden="1" customWidth="1"/>
    <col min="1292" max="1292" width="4.85546875" style="79"/>
    <col min="1293" max="1293" width="11.7109375" style="79" customWidth="1"/>
    <col min="1294" max="1294" width="9" style="79" customWidth="1"/>
    <col min="1295" max="1296" width="4.85546875" style="79"/>
    <col min="1297" max="1297" width="10.140625" style="79" customWidth="1"/>
    <col min="1298" max="1538" width="4.85546875" style="79"/>
    <col min="1539" max="1539" width="6.5703125" style="79" customWidth="1"/>
    <col min="1540" max="1540" width="7.7109375" style="79" customWidth="1"/>
    <col min="1541" max="1541" width="34.140625" style="79" customWidth="1"/>
    <col min="1542" max="1542" width="8.7109375" style="79" customWidth="1"/>
    <col min="1543" max="1543" width="38.42578125" style="79" customWidth="1"/>
    <col min="1544" max="1545" width="12.140625" style="79" customWidth="1"/>
    <col min="1546" max="1547" width="0" style="79" hidden="1" customWidth="1"/>
    <col min="1548" max="1548" width="4.85546875" style="79"/>
    <col min="1549" max="1549" width="11.7109375" style="79" customWidth="1"/>
    <col min="1550" max="1550" width="9" style="79" customWidth="1"/>
    <col min="1551" max="1552" width="4.85546875" style="79"/>
    <col min="1553" max="1553" width="10.140625" style="79" customWidth="1"/>
    <col min="1554" max="1794" width="4.85546875" style="79"/>
    <col min="1795" max="1795" width="6.5703125" style="79" customWidth="1"/>
    <col min="1796" max="1796" width="7.7109375" style="79" customWidth="1"/>
    <col min="1797" max="1797" width="34.140625" style="79" customWidth="1"/>
    <col min="1798" max="1798" width="8.7109375" style="79" customWidth="1"/>
    <col min="1799" max="1799" width="38.42578125" style="79" customWidth="1"/>
    <col min="1800" max="1801" width="12.140625" style="79" customWidth="1"/>
    <col min="1802" max="1803" width="0" style="79" hidden="1" customWidth="1"/>
    <col min="1804" max="1804" width="4.85546875" style="79"/>
    <col min="1805" max="1805" width="11.7109375" style="79" customWidth="1"/>
    <col min="1806" max="1806" width="9" style="79" customWidth="1"/>
    <col min="1807" max="1808" width="4.85546875" style="79"/>
    <col min="1809" max="1809" width="10.140625" style="79" customWidth="1"/>
    <col min="1810" max="2050" width="4.85546875" style="79"/>
    <col min="2051" max="2051" width="6.5703125" style="79" customWidth="1"/>
    <col min="2052" max="2052" width="7.7109375" style="79" customWidth="1"/>
    <col min="2053" max="2053" width="34.140625" style="79" customWidth="1"/>
    <col min="2054" max="2054" width="8.7109375" style="79" customWidth="1"/>
    <col min="2055" max="2055" width="38.42578125" style="79" customWidth="1"/>
    <col min="2056" max="2057" width="12.140625" style="79" customWidth="1"/>
    <col min="2058" max="2059" width="0" style="79" hidden="1" customWidth="1"/>
    <col min="2060" max="2060" width="4.85546875" style="79"/>
    <col min="2061" max="2061" width="11.7109375" style="79" customWidth="1"/>
    <col min="2062" max="2062" width="9" style="79" customWidth="1"/>
    <col min="2063" max="2064" width="4.85546875" style="79"/>
    <col min="2065" max="2065" width="10.140625" style="79" customWidth="1"/>
    <col min="2066" max="2306" width="4.85546875" style="79"/>
    <col min="2307" max="2307" width="6.5703125" style="79" customWidth="1"/>
    <col min="2308" max="2308" width="7.7109375" style="79" customWidth="1"/>
    <col min="2309" max="2309" width="34.140625" style="79" customWidth="1"/>
    <col min="2310" max="2310" width="8.7109375" style="79" customWidth="1"/>
    <col min="2311" max="2311" width="38.42578125" style="79" customWidth="1"/>
    <col min="2312" max="2313" width="12.140625" style="79" customWidth="1"/>
    <col min="2314" max="2315" width="0" style="79" hidden="1" customWidth="1"/>
    <col min="2316" max="2316" width="4.85546875" style="79"/>
    <col min="2317" max="2317" width="11.7109375" style="79" customWidth="1"/>
    <col min="2318" max="2318" width="9" style="79" customWidth="1"/>
    <col min="2319" max="2320" width="4.85546875" style="79"/>
    <col min="2321" max="2321" width="10.140625" style="79" customWidth="1"/>
    <col min="2322" max="2562" width="4.85546875" style="79"/>
    <col min="2563" max="2563" width="6.5703125" style="79" customWidth="1"/>
    <col min="2564" max="2564" width="7.7109375" style="79" customWidth="1"/>
    <col min="2565" max="2565" width="34.140625" style="79" customWidth="1"/>
    <col min="2566" max="2566" width="8.7109375" style="79" customWidth="1"/>
    <col min="2567" max="2567" width="38.42578125" style="79" customWidth="1"/>
    <col min="2568" max="2569" width="12.140625" style="79" customWidth="1"/>
    <col min="2570" max="2571" width="0" style="79" hidden="1" customWidth="1"/>
    <col min="2572" max="2572" width="4.85546875" style="79"/>
    <col min="2573" max="2573" width="11.7109375" style="79" customWidth="1"/>
    <col min="2574" max="2574" width="9" style="79" customWidth="1"/>
    <col min="2575" max="2576" width="4.85546875" style="79"/>
    <col min="2577" max="2577" width="10.140625" style="79" customWidth="1"/>
    <col min="2578" max="2818" width="4.85546875" style="79"/>
    <col min="2819" max="2819" width="6.5703125" style="79" customWidth="1"/>
    <col min="2820" max="2820" width="7.7109375" style="79" customWidth="1"/>
    <col min="2821" max="2821" width="34.140625" style="79" customWidth="1"/>
    <col min="2822" max="2822" width="8.7109375" style="79" customWidth="1"/>
    <col min="2823" max="2823" width="38.42578125" style="79" customWidth="1"/>
    <col min="2824" max="2825" width="12.140625" style="79" customWidth="1"/>
    <col min="2826" max="2827" width="0" style="79" hidden="1" customWidth="1"/>
    <col min="2828" max="2828" width="4.85546875" style="79"/>
    <col min="2829" max="2829" width="11.7109375" style="79" customWidth="1"/>
    <col min="2830" max="2830" width="9" style="79" customWidth="1"/>
    <col min="2831" max="2832" width="4.85546875" style="79"/>
    <col min="2833" max="2833" width="10.140625" style="79" customWidth="1"/>
    <col min="2834" max="3074" width="4.85546875" style="79"/>
    <col min="3075" max="3075" width="6.5703125" style="79" customWidth="1"/>
    <col min="3076" max="3076" width="7.7109375" style="79" customWidth="1"/>
    <col min="3077" max="3077" width="34.140625" style="79" customWidth="1"/>
    <col min="3078" max="3078" width="8.7109375" style="79" customWidth="1"/>
    <col min="3079" max="3079" width="38.42578125" style="79" customWidth="1"/>
    <col min="3080" max="3081" width="12.140625" style="79" customWidth="1"/>
    <col min="3082" max="3083" width="0" style="79" hidden="1" customWidth="1"/>
    <col min="3084" max="3084" width="4.85546875" style="79"/>
    <col min="3085" max="3085" width="11.7109375" style="79" customWidth="1"/>
    <col min="3086" max="3086" width="9" style="79" customWidth="1"/>
    <col min="3087" max="3088" width="4.85546875" style="79"/>
    <col min="3089" max="3089" width="10.140625" style="79" customWidth="1"/>
    <col min="3090" max="3330" width="4.85546875" style="79"/>
    <col min="3331" max="3331" width="6.5703125" style="79" customWidth="1"/>
    <col min="3332" max="3332" width="7.7109375" style="79" customWidth="1"/>
    <col min="3333" max="3333" width="34.140625" style="79" customWidth="1"/>
    <col min="3334" max="3334" width="8.7109375" style="79" customWidth="1"/>
    <col min="3335" max="3335" width="38.42578125" style="79" customWidth="1"/>
    <col min="3336" max="3337" width="12.140625" style="79" customWidth="1"/>
    <col min="3338" max="3339" width="0" style="79" hidden="1" customWidth="1"/>
    <col min="3340" max="3340" width="4.85546875" style="79"/>
    <col min="3341" max="3341" width="11.7109375" style="79" customWidth="1"/>
    <col min="3342" max="3342" width="9" style="79" customWidth="1"/>
    <col min="3343" max="3344" width="4.85546875" style="79"/>
    <col min="3345" max="3345" width="10.140625" style="79" customWidth="1"/>
    <col min="3346" max="3586" width="4.85546875" style="79"/>
    <col min="3587" max="3587" width="6.5703125" style="79" customWidth="1"/>
    <col min="3588" max="3588" width="7.7109375" style="79" customWidth="1"/>
    <col min="3589" max="3589" width="34.140625" style="79" customWidth="1"/>
    <col min="3590" max="3590" width="8.7109375" style="79" customWidth="1"/>
    <col min="3591" max="3591" width="38.42578125" style="79" customWidth="1"/>
    <col min="3592" max="3593" width="12.140625" style="79" customWidth="1"/>
    <col min="3594" max="3595" width="0" style="79" hidden="1" customWidth="1"/>
    <col min="3596" max="3596" width="4.85546875" style="79"/>
    <col min="3597" max="3597" width="11.7109375" style="79" customWidth="1"/>
    <col min="3598" max="3598" width="9" style="79" customWidth="1"/>
    <col min="3599" max="3600" width="4.85546875" style="79"/>
    <col min="3601" max="3601" width="10.140625" style="79" customWidth="1"/>
    <col min="3602" max="3842" width="4.85546875" style="79"/>
    <col min="3843" max="3843" width="6.5703125" style="79" customWidth="1"/>
    <col min="3844" max="3844" width="7.7109375" style="79" customWidth="1"/>
    <col min="3845" max="3845" width="34.140625" style="79" customWidth="1"/>
    <col min="3846" max="3846" width="8.7109375" style="79" customWidth="1"/>
    <col min="3847" max="3847" width="38.42578125" style="79" customWidth="1"/>
    <col min="3848" max="3849" width="12.140625" style="79" customWidth="1"/>
    <col min="3850" max="3851" width="0" style="79" hidden="1" customWidth="1"/>
    <col min="3852" max="3852" width="4.85546875" style="79"/>
    <col min="3853" max="3853" width="11.7109375" style="79" customWidth="1"/>
    <col min="3854" max="3854" width="9" style="79" customWidth="1"/>
    <col min="3855" max="3856" width="4.85546875" style="79"/>
    <col min="3857" max="3857" width="10.140625" style="79" customWidth="1"/>
    <col min="3858" max="4098" width="4.85546875" style="79"/>
    <col min="4099" max="4099" width="6.5703125" style="79" customWidth="1"/>
    <col min="4100" max="4100" width="7.7109375" style="79" customWidth="1"/>
    <col min="4101" max="4101" width="34.140625" style="79" customWidth="1"/>
    <col min="4102" max="4102" width="8.7109375" style="79" customWidth="1"/>
    <col min="4103" max="4103" width="38.42578125" style="79" customWidth="1"/>
    <col min="4104" max="4105" width="12.140625" style="79" customWidth="1"/>
    <col min="4106" max="4107" width="0" style="79" hidden="1" customWidth="1"/>
    <col min="4108" max="4108" width="4.85546875" style="79"/>
    <col min="4109" max="4109" width="11.7109375" style="79" customWidth="1"/>
    <col min="4110" max="4110" width="9" style="79" customWidth="1"/>
    <col min="4111" max="4112" width="4.85546875" style="79"/>
    <col min="4113" max="4113" width="10.140625" style="79" customWidth="1"/>
    <col min="4114" max="4354" width="4.85546875" style="79"/>
    <col min="4355" max="4355" width="6.5703125" style="79" customWidth="1"/>
    <col min="4356" max="4356" width="7.7109375" style="79" customWidth="1"/>
    <col min="4357" max="4357" width="34.140625" style="79" customWidth="1"/>
    <col min="4358" max="4358" width="8.7109375" style="79" customWidth="1"/>
    <col min="4359" max="4359" width="38.42578125" style="79" customWidth="1"/>
    <col min="4360" max="4361" width="12.140625" style="79" customWidth="1"/>
    <col min="4362" max="4363" width="0" style="79" hidden="1" customWidth="1"/>
    <col min="4364" max="4364" width="4.85546875" style="79"/>
    <col min="4365" max="4365" width="11.7109375" style="79" customWidth="1"/>
    <col min="4366" max="4366" width="9" style="79" customWidth="1"/>
    <col min="4367" max="4368" width="4.85546875" style="79"/>
    <col min="4369" max="4369" width="10.140625" style="79" customWidth="1"/>
    <col min="4370" max="4610" width="4.85546875" style="79"/>
    <col min="4611" max="4611" width="6.5703125" style="79" customWidth="1"/>
    <col min="4612" max="4612" width="7.7109375" style="79" customWidth="1"/>
    <col min="4613" max="4613" width="34.140625" style="79" customWidth="1"/>
    <col min="4614" max="4614" width="8.7109375" style="79" customWidth="1"/>
    <col min="4615" max="4615" width="38.42578125" style="79" customWidth="1"/>
    <col min="4616" max="4617" width="12.140625" style="79" customWidth="1"/>
    <col min="4618" max="4619" width="0" style="79" hidden="1" customWidth="1"/>
    <col min="4620" max="4620" width="4.85546875" style="79"/>
    <col min="4621" max="4621" width="11.7109375" style="79" customWidth="1"/>
    <col min="4622" max="4622" width="9" style="79" customWidth="1"/>
    <col min="4623" max="4624" width="4.85546875" style="79"/>
    <col min="4625" max="4625" width="10.140625" style="79" customWidth="1"/>
    <col min="4626" max="4866" width="4.85546875" style="79"/>
    <col min="4867" max="4867" width="6.5703125" style="79" customWidth="1"/>
    <col min="4868" max="4868" width="7.7109375" style="79" customWidth="1"/>
    <col min="4869" max="4869" width="34.140625" style="79" customWidth="1"/>
    <col min="4870" max="4870" width="8.7109375" style="79" customWidth="1"/>
    <col min="4871" max="4871" width="38.42578125" style="79" customWidth="1"/>
    <col min="4872" max="4873" width="12.140625" style="79" customWidth="1"/>
    <col min="4874" max="4875" width="0" style="79" hidden="1" customWidth="1"/>
    <col min="4876" max="4876" width="4.85546875" style="79"/>
    <col min="4877" max="4877" width="11.7109375" style="79" customWidth="1"/>
    <col min="4878" max="4878" width="9" style="79" customWidth="1"/>
    <col min="4879" max="4880" width="4.85546875" style="79"/>
    <col min="4881" max="4881" width="10.140625" style="79" customWidth="1"/>
    <col min="4882" max="5122" width="4.85546875" style="79"/>
    <col min="5123" max="5123" width="6.5703125" style="79" customWidth="1"/>
    <col min="5124" max="5124" width="7.7109375" style="79" customWidth="1"/>
    <col min="5125" max="5125" width="34.140625" style="79" customWidth="1"/>
    <col min="5126" max="5126" width="8.7109375" style="79" customWidth="1"/>
    <col min="5127" max="5127" width="38.42578125" style="79" customWidth="1"/>
    <col min="5128" max="5129" width="12.140625" style="79" customWidth="1"/>
    <col min="5130" max="5131" width="0" style="79" hidden="1" customWidth="1"/>
    <col min="5132" max="5132" width="4.85546875" style="79"/>
    <col min="5133" max="5133" width="11.7109375" style="79" customWidth="1"/>
    <col min="5134" max="5134" width="9" style="79" customWidth="1"/>
    <col min="5135" max="5136" width="4.85546875" style="79"/>
    <col min="5137" max="5137" width="10.140625" style="79" customWidth="1"/>
    <col min="5138" max="5378" width="4.85546875" style="79"/>
    <col min="5379" max="5379" width="6.5703125" style="79" customWidth="1"/>
    <col min="5380" max="5380" width="7.7109375" style="79" customWidth="1"/>
    <col min="5381" max="5381" width="34.140625" style="79" customWidth="1"/>
    <col min="5382" max="5382" width="8.7109375" style="79" customWidth="1"/>
    <col min="5383" max="5383" width="38.42578125" style="79" customWidth="1"/>
    <col min="5384" max="5385" width="12.140625" style="79" customWidth="1"/>
    <col min="5386" max="5387" width="0" style="79" hidden="1" customWidth="1"/>
    <col min="5388" max="5388" width="4.85546875" style="79"/>
    <col min="5389" max="5389" width="11.7109375" style="79" customWidth="1"/>
    <col min="5390" max="5390" width="9" style="79" customWidth="1"/>
    <col min="5391" max="5392" width="4.85546875" style="79"/>
    <col min="5393" max="5393" width="10.140625" style="79" customWidth="1"/>
    <col min="5394" max="5634" width="4.85546875" style="79"/>
    <col min="5635" max="5635" width="6.5703125" style="79" customWidth="1"/>
    <col min="5636" max="5636" width="7.7109375" style="79" customWidth="1"/>
    <col min="5637" max="5637" width="34.140625" style="79" customWidth="1"/>
    <col min="5638" max="5638" width="8.7109375" style="79" customWidth="1"/>
    <col min="5639" max="5639" width="38.42578125" style="79" customWidth="1"/>
    <col min="5640" max="5641" width="12.140625" style="79" customWidth="1"/>
    <col min="5642" max="5643" width="0" style="79" hidden="1" customWidth="1"/>
    <col min="5644" max="5644" width="4.85546875" style="79"/>
    <col min="5645" max="5645" width="11.7109375" style="79" customWidth="1"/>
    <col min="5646" max="5646" width="9" style="79" customWidth="1"/>
    <col min="5647" max="5648" width="4.85546875" style="79"/>
    <col min="5649" max="5649" width="10.140625" style="79" customWidth="1"/>
    <col min="5650" max="5890" width="4.85546875" style="79"/>
    <col min="5891" max="5891" width="6.5703125" style="79" customWidth="1"/>
    <col min="5892" max="5892" width="7.7109375" style="79" customWidth="1"/>
    <col min="5893" max="5893" width="34.140625" style="79" customWidth="1"/>
    <col min="5894" max="5894" width="8.7109375" style="79" customWidth="1"/>
    <col min="5895" max="5895" width="38.42578125" style="79" customWidth="1"/>
    <col min="5896" max="5897" width="12.140625" style="79" customWidth="1"/>
    <col min="5898" max="5899" width="0" style="79" hidden="1" customWidth="1"/>
    <col min="5900" max="5900" width="4.85546875" style="79"/>
    <col min="5901" max="5901" width="11.7109375" style="79" customWidth="1"/>
    <col min="5902" max="5902" width="9" style="79" customWidth="1"/>
    <col min="5903" max="5904" width="4.85546875" style="79"/>
    <col min="5905" max="5905" width="10.140625" style="79" customWidth="1"/>
    <col min="5906" max="6146" width="4.85546875" style="79"/>
    <col min="6147" max="6147" width="6.5703125" style="79" customWidth="1"/>
    <col min="6148" max="6148" width="7.7109375" style="79" customWidth="1"/>
    <col min="6149" max="6149" width="34.140625" style="79" customWidth="1"/>
    <col min="6150" max="6150" width="8.7109375" style="79" customWidth="1"/>
    <col min="6151" max="6151" width="38.42578125" style="79" customWidth="1"/>
    <col min="6152" max="6153" width="12.140625" style="79" customWidth="1"/>
    <col min="6154" max="6155" width="0" style="79" hidden="1" customWidth="1"/>
    <col min="6156" max="6156" width="4.85546875" style="79"/>
    <col min="6157" max="6157" width="11.7109375" style="79" customWidth="1"/>
    <col min="6158" max="6158" width="9" style="79" customWidth="1"/>
    <col min="6159" max="6160" width="4.85546875" style="79"/>
    <col min="6161" max="6161" width="10.140625" style="79" customWidth="1"/>
    <col min="6162" max="6402" width="4.85546875" style="79"/>
    <col min="6403" max="6403" width="6.5703125" style="79" customWidth="1"/>
    <col min="6404" max="6404" width="7.7109375" style="79" customWidth="1"/>
    <col min="6405" max="6405" width="34.140625" style="79" customWidth="1"/>
    <col min="6406" max="6406" width="8.7109375" style="79" customWidth="1"/>
    <col min="6407" max="6407" width="38.42578125" style="79" customWidth="1"/>
    <col min="6408" max="6409" width="12.140625" style="79" customWidth="1"/>
    <col min="6410" max="6411" width="0" style="79" hidden="1" customWidth="1"/>
    <col min="6412" max="6412" width="4.85546875" style="79"/>
    <col min="6413" max="6413" width="11.7109375" style="79" customWidth="1"/>
    <col min="6414" max="6414" width="9" style="79" customWidth="1"/>
    <col min="6415" max="6416" width="4.85546875" style="79"/>
    <col min="6417" max="6417" width="10.140625" style="79" customWidth="1"/>
    <col min="6418" max="6658" width="4.85546875" style="79"/>
    <col min="6659" max="6659" width="6.5703125" style="79" customWidth="1"/>
    <col min="6660" max="6660" width="7.7109375" style="79" customWidth="1"/>
    <col min="6661" max="6661" width="34.140625" style="79" customWidth="1"/>
    <col min="6662" max="6662" width="8.7109375" style="79" customWidth="1"/>
    <col min="6663" max="6663" width="38.42578125" style="79" customWidth="1"/>
    <col min="6664" max="6665" width="12.140625" style="79" customWidth="1"/>
    <col min="6666" max="6667" width="0" style="79" hidden="1" customWidth="1"/>
    <col min="6668" max="6668" width="4.85546875" style="79"/>
    <col min="6669" max="6669" width="11.7109375" style="79" customWidth="1"/>
    <col min="6670" max="6670" width="9" style="79" customWidth="1"/>
    <col min="6671" max="6672" width="4.85546875" style="79"/>
    <col min="6673" max="6673" width="10.140625" style="79" customWidth="1"/>
    <col min="6674" max="6914" width="4.85546875" style="79"/>
    <col min="6915" max="6915" width="6.5703125" style="79" customWidth="1"/>
    <col min="6916" max="6916" width="7.7109375" style="79" customWidth="1"/>
    <col min="6917" max="6917" width="34.140625" style="79" customWidth="1"/>
    <col min="6918" max="6918" width="8.7109375" style="79" customWidth="1"/>
    <col min="6919" max="6919" width="38.42578125" style="79" customWidth="1"/>
    <col min="6920" max="6921" width="12.140625" style="79" customWidth="1"/>
    <col min="6922" max="6923" width="0" style="79" hidden="1" customWidth="1"/>
    <col min="6924" max="6924" width="4.85546875" style="79"/>
    <col min="6925" max="6925" width="11.7109375" style="79" customWidth="1"/>
    <col min="6926" max="6926" width="9" style="79" customWidth="1"/>
    <col min="6927" max="6928" width="4.85546875" style="79"/>
    <col min="6929" max="6929" width="10.140625" style="79" customWidth="1"/>
    <col min="6930" max="7170" width="4.85546875" style="79"/>
    <col min="7171" max="7171" width="6.5703125" style="79" customWidth="1"/>
    <col min="7172" max="7172" width="7.7109375" style="79" customWidth="1"/>
    <col min="7173" max="7173" width="34.140625" style="79" customWidth="1"/>
    <col min="7174" max="7174" width="8.7109375" style="79" customWidth="1"/>
    <col min="7175" max="7175" width="38.42578125" style="79" customWidth="1"/>
    <col min="7176" max="7177" width="12.140625" style="79" customWidth="1"/>
    <col min="7178" max="7179" width="0" style="79" hidden="1" customWidth="1"/>
    <col min="7180" max="7180" width="4.85546875" style="79"/>
    <col min="7181" max="7181" width="11.7109375" style="79" customWidth="1"/>
    <col min="7182" max="7182" width="9" style="79" customWidth="1"/>
    <col min="7183" max="7184" width="4.85546875" style="79"/>
    <col min="7185" max="7185" width="10.140625" style="79" customWidth="1"/>
    <col min="7186" max="7426" width="4.85546875" style="79"/>
    <col min="7427" max="7427" width="6.5703125" style="79" customWidth="1"/>
    <col min="7428" max="7428" width="7.7109375" style="79" customWidth="1"/>
    <col min="7429" max="7429" width="34.140625" style="79" customWidth="1"/>
    <col min="7430" max="7430" width="8.7109375" style="79" customWidth="1"/>
    <col min="7431" max="7431" width="38.42578125" style="79" customWidth="1"/>
    <col min="7432" max="7433" width="12.140625" style="79" customWidth="1"/>
    <col min="7434" max="7435" width="0" style="79" hidden="1" customWidth="1"/>
    <col min="7436" max="7436" width="4.85546875" style="79"/>
    <col min="7437" max="7437" width="11.7109375" style="79" customWidth="1"/>
    <col min="7438" max="7438" width="9" style="79" customWidth="1"/>
    <col min="7439" max="7440" width="4.85546875" style="79"/>
    <col min="7441" max="7441" width="10.140625" style="79" customWidth="1"/>
    <col min="7442" max="7682" width="4.85546875" style="79"/>
    <col min="7683" max="7683" width="6.5703125" style="79" customWidth="1"/>
    <col min="7684" max="7684" width="7.7109375" style="79" customWidth="1"/>
    <col min="7685" max="7685" width="34.140625" style="79" customWidth="1"/>
    <col min="7686" max="7686" width="8.7109375" style="79" customWidth="1"/>
    <col min="7687" max="7687" width="38.42578125" style="79" customWidth="1"/>
    <col min="7688" max="7689" width="12.140625" style="79" customWidth="1"/>
    <col min="7690" max="7691" width="0" style="79" hidden="1" customWidth="1"/>
    <col min="7692" max="7692" width="4.85546875" style="79"/>
    <col min="7693" max="7693" width="11.7109375" style="79" customWidth="1"/>
    <col min="7694" max="7694" width="9" style="79" customWidth="1"/>
    <col min="7695" max="7696" width="4.85546875" style="79"/>
    <col min="7697" max="7697" width="10.140625" style="79" customWidth="1"/>
    <col min="7698" max="7938" width="4.85546875" style="79"/>
    <col min="7939" max="7939" width="6.5703125" style="79" customWidth="1"/>
    <col min="7940" max="7940" width="7.7109375" style="79" customWidth="1"/>
    <col min="7941" max="7941" width="34.140625" style="79" customWidth="1"/>
    <col min="7942" max="7942" width="8.7109375" style="79" customWidth="1"/>
    <col min="7943" max="7943" width="38.42578125" style="79" customWidth="1"/>
    <col min="7944" max="7945" width="12.140625" style="79" customWidth="1"/>
    <col min="7946" max="7947" width="0" style="79" hidden="1" customWidth="1"/>
    <col min="7948" max="7948" width="4.85546875" style="79"/>
    <col min="7949" max="7949" width="11.7109375" style="79" customWidth="1"/>
    <col min="7950" max="7950" width="9" style="79" customWidth="1"/>
    <col min="7951" max="7952" width="4.85546875" style="79"/>
    <col min="7953" max="7953" width="10.140625" style="79" customWidth="1"/>
    <col min="7954" max="8194" width="4.85546875" style="79"/>
    <col min="8195" max="8195" width="6.5703125" style="79" customWidth="1"/>
    <col min="8196" max="8196" width="7.7109375" style="79" customWidth="1"/>
    <col min="8197" max="8197" width="34.140625" style="79" customWidth="1"/>
    <col min="8198" max="8198" width="8.7109375" style="79" customWidth="1"/>
    <col min="8199" max="8199" width="38.42578125" style="79" customWidth="1"/>
    <col min="8200" max="8201" width="12.140625" style="79" customWidth="1"/>
    <col min="8202" max="8203" width="0" style="79" hidden="1" customWidth="1"/>
    <col min="8204" max="8204" width="4.85546875" style="79"/>
    <col min="8205" max="8205" width="11.7109375" style="79" customWidth="1"/>
    <col min="8206" max="8206" width="9" style="79" customWidth="1"/>
    <col min="8207" max="8208" width="4.85546875" style="79"/>
    <col min="8209" max="8209" width="10.140625" style="79" customWidth="1"/>
    <col min="8210" max="8450" width="4.85546875" style="79"/>
    <col min="8451" max="8451" width="6.5703125" style="79" customWidth="1"/>
    <col min="8452" max="8452" width="7.7109375" style="79" customWidth="1"/>
    <col min="8453" max="8453" width="34.140625" style="79" customWidth="1"/>
    <col min="8454" max="8454" width="8.7109375" style="79" customWidth="1"/>
    <col min="8455" max="8455" width="38.42578125" style="79" customWidth="1"/>
    <col min="8456" max="8457" width="12.140625" style="79" customWidth="1"/>
    <col min="8458" max="8459" width="0" style="79" hidden="1" customWidth="1"/>
    <col min="8460" max="8460" width="4.85546875" style="79"/>
    <col min="8461" max="8461" width="11.7109375" style="79" customWidth="1"/>
    <col min="8462" max="8462" width="9" style="79" customWidth="1"/>
    <col min="8463" max="8464" width="4.85546875" style="79"/>
    <col min="8465" max="8465" width="10.140625" style="79" customWidth="1"/>
    <col min="8466" max="8706" width="4.85546875" style="79"/>
    <col min="8707" max="8707" width="6.5703125" style="79" customWidth="1"/>
    <col min="8708" max="8708" width="7.7109375" style="79" customWidth="1"/>
    <col min="8709" max="8709" width="34.140625" style="79" customWidth="1"/>
    <col min="8710" max="8710" width="8.7109375" style="79" customWidth="1"/>
    <col min="8711" max="8711" width="38.42578125" style="79" customWidth="1"/>
    <col min="8712" max="8713" width="12.140625" style="79" customWidth="1"/>
    <col min="8714" max="8715" width="0" style="79" hidden="1" customWidth="1"/>
    <col min="8716" max="8716" width="4.85546875" style="79"/>
    <col min="8717" max="8717" width="11.7109375" style="79" customWidth="1"/>
    <col min="8718" max="8718" width="9" style="79" customWidth="1"/>
    <col min="8719" max="8720" width="4.85546875" style="79"/>
    <col min="8721" max="8721" width="10.140625" style="79" customWidth="1"/>
    <col min="8722" max="8962" width="4.85546875" style="79"/>
    <col min="8963" max="8963" width="6.5703125" style="79" customWidth="1"/>
    <col min="8964" max="8964" width="7.7109375" style="79" customWidth="1"/>
    <col min="8965" max="8965" width="34.140625" style="79" customWidth="1"/>
    <col min="8966" max="8966" width="8.7109375" style="79" customWidth="1"/>
    <col min="8967" max="8967" width="38.42578125" style="79" customWidth="1"/>
    <col min="8968" max="8969" width="12.140625" style="79" customWidth="1"/>
    <col min="8970" max="8971" width="0" style="79" hidden="1" customWidth="1"/>
    <col min="8972" max="8972" width="4.85546875" style="79"/>
    <col min="8973" max="8973" width="11.7109375" style="79" customWidth="1"/>
    <col min="8974" max="8974" width="9" style="79" customWidth="1"/>
    <col min="8975" max="8976" width="4.85546875" style="79"/>
    <col min="8977" max="8977" width="10.140625" style="79" customWidth="1"/>
    <col min="8978" max="9218" width="4.85546875" style="79"/>
    <col min="9219" max="9219" width="6.5703125" style="79" customWidth="1"/>
    <col min="9220" max="9220" width="7.7109375" style="79" customWidth="1"/>
    <col min="9221" max="9221" width="34.140625" style="79" customWidth="1"/>
    <col min="9222" max="9222" width="8.7109375" style="79" customWidth="1"/>
    <col min="9223" max="9223" width="38.42578125" style="79" customWidth="1"/>
    <col min="9224" max="9225" width="12.140625" style="79" customWidth="1"/>
    <col min="9226" max="9227" width="0" style="79" hidden="1" customWidth="1"/>
    <col min="9228" max="9228" width="4.85546875" style="79"/>
    <col min="9229" max="9229" width="11.7109375" style="79" customWidth="1"/>
    <col min="9230" max="9230" width="9" style="79" customWidth="1"/>
    <col min="9231" max="9232" width="4.85546875" style="79"/>
    <col min="9233" max="9233" width="10.140625" style="79" customWidth="1"/>
    <col min="9234" max="9474" width="4.85546875" style="79"/>
    <col min="9475" max="9475" width="6.5703125" style="79" customWidth="1"/>
    <col min="9476" max="9476" width="7.7109375" style="79" customWidth="1"/>
    <col min="9477" max="9477" width="34.140625" style="79" customWidth="1"/>
    <col min="9478" max="9478" width="8.7109375" style="79" customWidth="1"/>
    <col min="9479" max="9479" width="38.42578125" style="79" customWidth="1"/>
    <col min="9480" max="9481" width="12.140625" style="79" customWidth="1"/>
    <col min="9482" max="9483" width="0" style="79" hidden="1" customWidth="1"/>
    <col min="9484" max="9484" width="4.85546875" style="79"/>
    <col min="9485" max="9485" width="11.7109375" style="79" customWidth="1"/>
    <col min="9486" max="9486" width="9" style="79" customWidth="1"/>
    <col min="9487" max="9488" width="4.85546875" style="79"/>
    <col min="9489" max="9489" width="10.140625" style="79" customWidth="1"/>
    <col min="9490" max="9730" width="4.85546875" style="79"/>
    <col min="9731" max="9731" width="6.5703125" style="79" customWidth="1"/>
    <col min="9732" max="9732" width="7.7109375" style="79" customWidth="1"/>
    <col min="9733" max="9733" width="34.140625" style="79" customWidth="1"/>
    <col min="9734" max="9734" width="8.7109375" style="79" customWidth="1"/>
    <col min="9735" max="9735" width="38.42578125" style="79" customWidth="1"/>
    <col min="9736" max="9737" width="12.140625" style="79" customWidth="1"/>
    <col min="9738" max="9739" width="0" style="79" hidden="1" customWidth="1"/>
    <col min="9740" max="9740" width="4.85546875" style="79"/>
    <col min="9741" max="9741" width="11.7109375" style="79" customWidth="1"/>
    <col min="9742" max="9742" width="9" style="79" customWidth="1"/>
    <col min="9743" max="9744" width="4.85546875" style="79"/>
    <col min="9745" max="9745" width="10.140625" style="79" customWidth="1"/>
    <col min="9746" max="9986" width="4.85546875" style="79"/>
    <col min="9987" max="9987" width="6.5703125" style="79" customWidth="1"/>
    <col min="9988" max="9988" width="7.7109375" style="79" customWidth="1"/>
    <col min="9989" max="9989" width="34.140625" style="79" customWidth="1"/>
    <col min="9990" max="9990" width="8.7109375" style="79" customWidth="1"/>
    <col min="9991" max="9991" width="38.42578125" style="79" customWidth="1"/>
    <col min="9992" max="9993" width="12.140625" style="79" customWidth="1"/>
    <col min="9994" max="9995" width="0" style="79" hidden="1" customWidth="1"/>
    <col min="9996" max="9996" width="4.85546875" style="79"/>
    <col min="9997" max="9997" width="11.7109375" style="79" customWidth="1"/>
    <col min="9998" max="9998" width="9" style="79" customWidth="1"/>
    <col min="9999" max="10000" width="4.85546875" style="79"/>
    <col min="10001" max="10001" width="10.140625" style="79" customWidth="1"/>
    <col min="10002" max="10242" width="4.85546875" style="79"/>
    <col min="10243" max="10243" width="6.5703125" style="79" customWidth="1"/>
    <col min="10244" max="10244" width="7.7109375" style="79" customWidth="1"/>
    <col min="10245" max="10245" width="34.140625" style="79" customWidth="1"/>
    <col min="10246" max="10246" width="8.7109375" style="79" customWidth="1"/>
    <col min="10247" max="10247" width="38.42578125" style="79" customWidth="1"/>
    <col min="10248" max="10249" width="12.140625" style="79" customWidth="1"/>
    <col min="10250" max="10251" width="0" style="79" hidden="1" customWidth="1"/>
    <col min="10252" max="10252" width="4.85546875" style="79"/>
    <col min="10253" max="10253" width="11.7109375" style="79" customWidth="1"/>
    <col min="10254" max="10254" width="9" style="79" customWidth="1"/>
    <col min="10255" max="10256" width="4.85546875" style="79"/>
    <col min="10257" max="10257" width="10.140625" style="79" customWidth="1"/>
    <col min="10258" max="10498" width="4.85546875" style="79"/>
    <col min="10499" max="10499" width="6.5703125" style="79" customWidth="1"/>
    <col min="10500" max="10500" width="7.7109375" style="79" customWidth="1"/>
    <col min="10501" max="10501" width="34.140625" style="79" customWidth="1"/>
    <col min="10502" max="10502" width="8.7109375" style="79" customWidth="1"/>
    <col min="10503" max="10503" width="38.42578125" style="79" customWidth="1"/>
    <col min="10504" max="10505" width="12.140625" style="79" customWidth="1"/>
    <col min="10506" max="10507" width="0" style="79" hidden="1" customWidth="1"/>
    <col min="10508" max="10508" width="4.85546875" style="79"/>
    <col min="10509" max="10509" width="11.7109375" style="79" customWidth="1"/>
    <col min="10510" max="10510" width="9" style="79" customWidth="1"/>
    <col min="10511" max="10512" width="4.85546875" style="79"/>
    <col min="10513" max="10513" width="10.140625" style="79" customWidth="1"/>
    <col min="10514" max="10754" width="4.85546875" style="79"/>
    <col min="10755" max="10755" width="6.5703125" style="79" customWidth="1"/>
    <col min="10756" max="10756" width="7.7109375" style="79" customWidth="1"/>
    <col min="10757" max="10757" width="34.140625" style="79" customWidth="1"/>
    <col min="10758" max="10758" width="8.7109375" style="79" customWidth="1"/>
    <col min="10759" max="10759" width="38.42578125" style="79" customWidth="1"/>
    <col min="10760" max="10761" width="12.140625" style="79" customWidth="1"/>
    <col min="10762" max="10763" width="0" style="79" hidden="1" customWidth="1"/>
    <col min="10764" max="10764" width="4.85546875" style="79"/>
    <col min="10765" max="10765" width="11.7109375" style="79" customWidth="1"/>
    <col min="10766" max="10766" width="9" style="79" customWidth="1"/>
    <col min="10767" max="10768" width="4.85546875" style="79"/>
    <col min="10769" max="10769" width="10.140625" style="79" customWidth="1"/>
    <col min="10770" max="11010" width="4.85546875" style="79"/>
    <col min="11011" max="11011" width="6.5703125" style="79" customWidth="1"/>
    <col min="11012" max="11012" width="7.7109375" style="79" customWidth="1"/>
    <col min="11013" max="11013" width="34.140625" style="79" customWidth="1"/>
    <col min="11014" max="11014" width="8.7109375" style="79" customWidth="1"/>
    <col min="11015" max="11015" width="38.42578125" style="79" customWidth="1"/>
    <col min="11016" max="11017" width="12.140625" style="79" customWidth="1"/>
    <col min="11018" max="11019" width="0" style="79" hidden="1" customWidth="1"/>
    <col min="11020" max="11020" width="4.85546875" style="79"/>
    <col min="11021" max="11021" width="11.7109375" style="79" customWidth="1"/>
    <col min="11022" max="11022" width="9" style="79" customWidth="1"/>
    <col min="11023" max="11024" width="4.85546875" style="79"/>
    <col min="11025" max="11025" width="10.140625" style="79" customWidth="1"/>
    <col min="11026" max="11266" width="4.85546875" style="79"/>
    <col min="11267" max="11267" width="6.5703125" style="79" customWidth="1"/>
    <col min="11268" max="11268" width="7.7109375" style="79" customWidth="1"/>
    <col min="11269" max="11269" width="34.140625" style="79" customWidth="1"/>
    <col min="11270" max="11270" width="8.7109375" style="79" customWidth="1"/>
    <col min="11271" max="11271" width="38.42578125" style="79" customWidth="1"/>
    <col min="11272" max="11273" width="12.140625" style="79" customWidth="1"/>
    <col min="11274" max="11275" width="0" style="79" hidden="1" customWidth="1"/>
    <col min="11276" max="11276" width="4.85546875" style="79"/>
    <col min="11277" max="11277" width="11.7109375" style="79" customWidth="1"/>
    <col min="11278" max="11278" width="9" style="79" customWidth="1"/>
    <col min="11279" max="11280" width="4.85546875" style="79"/>
    <col min="11281" max="11281" width="10.140625" style="79" customWidth="1"/>
    <col min="11282" max="11522" width="4.85546875" style="79"/>
    <col min="11523" max="11523" width="6.5703125" style="79" customWidth="1"/>
    <col min="11524" max="11524" width="7.7109375" style="79" customWidth="1"/>
    <col min="11525" max="11525" width="34.140625" style="79" customWidth="1"/>
    <col min="11526" max="11526" width="8.7109375" style="79" customWidth="1"/>
    <col min="11527" max="11527" width="38.42578125" style="79" customWidth="1"/>
    <col min="11528" max="11529" width="12.140625" style="79" customWidth="1"/>
    <col min="11530" max="11531" width="0" style="79" hidden="1" customWidth="1"/>
    <col min="11532" max="11532" width="4.85546875" style="79"/>
    <col min="11533" max="11533" width="11.7109375" style="79" customWidth="1"/>
    <col min="11534" max="11534" width="9" style="79" customWidth="1"/>
    <col min="11535" max="11536" width="4.85546875" style="79"/>
    <col min="11537" max="11537" width="10.140625" style="79" customWidth="1"/>
    <col min="11538" max="11778" width="4.85546875" style="79"/>
    <col min="11779" max="11779" width="6.5703125" style="79" customWidth="1"/>
    <col min="11780" max="11780" width="7.7109375" style="79" customWidth="1"/>
    <col min="11781" max="11781" width="34.140625" style="79" customWidth="1"/>
    <col min="11782" max="11782" width="8.7109375" style="79" customWidth="1"/>
    <col min="11783" max="11783" width="38.42578125" style="79" customWidth="1"/>
    <col min="11784" max="11785" width="12.140625" style="79" customWidth="1"/>
    <col min="11786" max="11787" width="0" style="79" hidden="1" customWidth="1"/>
    <col min="11788" max="11788" width="4.85546875" style="79"/>
    <col min="11789" max="11789" width="11.7109375" style="79" customWidth="1"/>
    <col min="11790" max="11790" width="9" style="79" customWidth="1"/>
    <col min="11791" max="11792" width="4.85546875" style="79"/>
    <col min="11793" max="11793" width="10.140625" style="79" customWidth="1"/>
    <col min="11794" max="12034" width="4.85546875" style="79"/>
    <col min="12035" max="12035" width="6.5703125" style="79" customWidth="1"/>
    <col min="12036" max="12036" width="7.7109375" style="79" customWidth="1"/>
    <col min="12037" max="12037" width="34.140625" style="79" customWidth="1"/>
    <col min="12038" max="12038" width="8.7109375" style="79" customWidth="1"/>
    <col min="12039" max="12039" width="38.42578125" style="79" customWidth="1"/>
    <col min="12040" max="12041" width="12.140625" style="79" customWidth="1"/>
    <col min="12042" max="12043" width="0" style="79" hidden="1" customWidth="1"/>
    <col min="12044" max="12044" width="4.85546875" style="79"/>
    <col min="12045" max="12045" width="11.7109375" style="79" customWidth="1"/>
    <col min="12046" max="12046" width="9" style="79" customWidth="1"/>
    <col min="12047" max="12048" width="4.85546875" style="79"/>
    <col min="12049" max="12049" width="10.140625" style="79" customWidth="1"/>
    <col min="12050" max="12290" width="4.85546875" style="79"/>
    <col min="12291" max="12291" width="6.5703125" style="79" customWidth="1"/>
    <col min="12292" max="12292" width="7.7109375" style="79" customWidth="1"/>
    <col min="12293" max="12293" width="34.140625" style="79" customWidth="1"/>
    <col min="12294" max="12294" width="8.7109375" style="79" customWidth="1"/>
    <col min="12295" max="12295" width="38.42578125" style="79" customWidth="1"/>
    <col min="12296" max="12297" width="12.140625" style="79" customWidth="1"/>
    <col min="12298" max="12299" width="0" style="79" hidden="1" customWidth="1"/>
    <col min="12300" max="12300" width="4.85546875" style="79"/>
    <col min="12301" max="12301" width="11.7109375" style="79" customWidth="1"/>
    <col min="12302" max="12302" width="9" style="79" customWidth="1"/>
    <col min="12303" max="12304" width="4.85546875" style="79"/>
    <col min="12305" max="12305" width="10.140625" style="79" customWidth="1"/>
    <col min="12306" max="12546" width="4.85546875" style="79"/>
    <col min="12547" max="12547" width="6.5703125" style="79" customWidth="1"/>
    <col min="12548" max="12548" width="7.7109375" style="79" customWidth="1"/>
    <col min="12549" max="12549" width="34.140625" style="79" customWidth="1"/>
    <col min="12550" max="12550" width="8.7109375" style="79" customWidth="1"/>
    <col min="12551" max="12551" width="38.42578125" style="79" customWidth="1"/>
    <col min="12552" max="12553" width="12.140625" style="79" customWidth="1"/>
    <col min="12554" max="12555" width="0" style="79" hidden="1" customWidth="1"/>
    <col min="12556" max="12556" width="4.85546875" style="79"/>
    <col min="12557" max="12557" width="11.7109375" style="79" customWidth="1"/>
    <col min="12558" max="12558" width="9" style="79" customWidth="1"/>
    <col min="12559" max="12560" width="4.85546875" style="79"/>
    <col min="12561" max="12561" width="10.140625" style="79" customWidth="1"/>
    <col min="12562" max="12802" width="4.85546875" style="79"/>
    <col min="12803" max="12803" width="6.5703125" style="79" customWidth="1"/>
    <col min="12804" max="12804" width="7.7109375" style="79" customWidth="1"/>
    <col min="12805" max="12805" width="34.140625" style="79" customWidth="1"/>
    <col min="12806" max="12806" width="8.7109375" style="79" customWidth="1"/>
    <col min="12807" max="12807" width="38.42578125" style="79" customWidth="1"/>
    <col min="12808" max="12809" width="12.140625" style="79" customWidth="1"/>
    <col min="12810" max="12811" width="0" style="79" hidden="1" customWidth="1"/>
    <col min="12812" max="12812" width="4.85546875" style="79"/>
    <col min="12813" max="12813" width="11.7109375" style="79" customWidth="1"/>
    <col min="12814" max="12814" width="9" style="79" customWidth="1"/>
    <col min="12815" max="12816" width="4.85546875" style="79"/>
    <col min="12817" max="12817" width="10.140625" style="79" customWidth="1"/>
    <col min="12818" max="13058" width="4.85546875" style="79"/>
    <col min="13059" max="13059" width="6.5703125" style="79" customWidth="1"/>
    <col min="13060" max="13060" width="7.7109375" style="79" customWidth="1"/>
    <col min="13061" max="13061" width="34.140625" style="79" customWidth="1"/>
    <col min="13062" max="13062" width="8.7109375" style="79" customWidth="1"/>
    <col min="13063" max="13063" width="38.42578125" style="79" customWidth="1"/>
    <col min="13064" max="13065" width="12.140625" style="79" customWidth="1"/>
    <col min="13066" max="13067" width="0" style="79" hidden="1" customWidth="1"/>
    <col min="13068" max="13068" width="4.85546875" style="79"/>
    <col min="13069" max="13069" width="11.7109375" style="79" customWidth="1"/>
    <col min="13070" max="13070" width="9" style="79" customWidth="1"/>
    <col min="13071" max="13072" width="4.85546875" style="79"/>
    <col min="13073" max="13073" width="10.140625" style="79" customWidth="1"/>
    <col min="13074" max="13314" width="4.85546875" style="79"/>
    <col min="13315" max="13315" width="6.5703125" style="79" customWidth="1"/>
    <col min="13316" max="13316" width="7.7109375" style="79" customWidth="1"/>
    <col min="13317" max="13317" width="34.140625" style="79" customWidth="1"/>
    <col min="13318" max="13318" width="8.7109375" style="79" customWidth="1"/>
    <col min="13319" max="13319" width="38.42578125" style="79" customWidth="1"/>
    <col min="13320" max="13321" width="12.140625" style="79" customWidth="1"/>
    <col min="13322" max="13323" width="0" style="79" hidden="1" customWidth="1"/>
    <col min="13324" max="13324" width="4.85546875" style="79"/>
    <col min="13325" max="13325" width="11.7109375" style="79" customWidth="1"/>
    <col min="13326" max="13326" width="9" style="79" customWidth="1"/>
    <col min="13327" max="13328" width="4.85546875" style="79"/>
    <col min="13329" max="13329" width="10.140625" style="79" customWidth="1"/>
    <col min="13330" max="13570" width="4.85546875" style="79"/>
    <col min="13571" max="13571" width="6.5703125" style="79" customWidth="1"/>
    <col min="13572" max="13572" width="7.7109375" style="79" customWidth="1"/>
    <col min="13573" max="13573" width="34.140625" style="79" customWidth="1"/>
    <col min="13574" max="13574" width="8.7109375" style="79" customWidth="1"/>
    <col min="13575" max="13575" width="38.42578125" style="79" customWidth="1"/>
    <col min="13576" max="13577" width="12.140625" style="79" customWidth="1"/>
    <col min="13578" max="13579" width="0" style="79" hidden="1" customWidth="1"/>
    <col min="13580" max="13580" width="4.85546875" style="79"/>
    <col min="13581" max="13581" width="11.7109375" style="79" customWidth="1"/>
    <col min="13582" max="13582" width="9" style="79" customWidth="1"/>
    <col min="13583" max="13584" width="4.85546875" style="79"/>
    <col min="13585" max="13585" width="10.140625" style="79" customWidth="1"/>
    <col min="13586" max="13826" width="4.85546875" style="79"/>
    <col min="13827" max="13827" width="6.5703125" style="79" customWidth="1"/>
    <col min="13828" max="13828" width="7.7109375" style="79" customWidth="1"/>
    <col min="13829" max="13829" width="34.140625" style="79" customWidth="1"/>
    <col min="13830" max="13830" width="8.7109375" style="79" customWidth="1"/>
    <col min="13831" max="13831" width="38.42578125" style="79" customWidth="1"/>
    <col min="13832" max="13833" width="12.140625" style="79" customWidth="1"/>
    <col min="13834" max="13835" width="0" style="79" hidden="1" customWidth="1"/>
    <col min="13836" max="13836" width="4.85546875" style="79"/>
    <col min="13837" max="13837" width="11.7109375" style="79" customWidth="1"/>
    <col min="13838" max="13838" width="9" style="79" customWidth="1"/>
    <col min="13839" max="13840" width="4.85546875" style="79"/>
    <col min="13841" max="13841" width="10.140625" style="79" customWidth="1"/>
    <col min="13842" max="14082" width="4.85546875" style="79"/>
    <col min="14083" max="14083" width="6.5703125" style="79" customWidth="1"/>
    <col min="14084" max="14084" width="7.7109375" style="79" customWidth="1"/>
    <col min="14085" max="14085" width="34.140625" style="79" customWidth="1"/>
    <col min="14086" max="14086" width="8.7109375" style="79" customWidth="1"/>
    <col min="14087" max="14087" width="38.42578125" style="79" customWidth="1"/>
    <col min="14088" max="14089" width="12.140625" style="79" customWidth="1"/>
    <col min="14090" max="14091" width="0" style="79" hidden="1" customWidth="1"/>
    <col min="14092" max="14092" width="4.85546875" style="79"/>
    <col min="14093" max="14093" width="11.7109375" style="79" customWidth="1"/>
    <col min="14094" max="14094" width="9" style="79" customWidth="1"/>
    <col min="14095" max="14096" width="4.85546875" style="79"/>
    <col min="14097" max="14097" width="10.140625" style="79" customWidth="1"/>
    <col min="14098" max="14338" width="4.85546875" style="79"/>
    <col min="14339" max="14339" width="6.5703125" style="79" customWidth="1"/>
    <col min="14340" max="14340" width="7.7109375" style="79" customWidth="1"/>
    <col min="14341" max="14341" width="34.140625" style="79" customWidth="1"/>
    <col min="14342" max="14342" width="8.7109375" style="79" customWidth="1"/>
    <col min="14343" max="14343" width="38.42578125" style="79" customWidth="1"/>
    <col min="14344" max="14345" width="12.140625" style="79" customWidth="1"/>
    <col min="14346" max="14347" width="0" style="79" hidden="1" customWidth="1"/>
    <col min="14348" max="14348" width="4.85546875" style="79"/>
    <col min="14349" max="14349" width="11.7109375" style="79" customWidth="1"/>
    <col min="14350" max="14350" width="9" style="79" customWidth="1"/>
    <col min="14351" max="14352" width="4.85546875" style="79"/>
    <col min="14353" max="14353" width="10.140625" style="79" customWidth="1"/>
    <col min="14354" max="14594" width="4.85546875" style="79"/>
    <col min="14595" max="14595" width="6.5703125" style="79" customWidth="1"/>
    <col min="14596" max="14596" width="7.7109375" style="79" customWidth="1"/>
    <col min="14597" max="14597" width="34.140625" style="79" customWidth="1"/>
    <col min="14598" max="14598" width="8.7109375" style="79" customWidth="1"/>
    <col min="14599" max="14599" width="38.42578125" style="79" customWidth="1"/>
    <col min="14600" max="14601" width="12.140625" style="79" customWidth="1"/>
    <col min="14602" max="14603" width="0" style="79" hidden="1" customWidth="1"/>
    <col min="14604" max="14604" width="4.85546875" style="79"/>
    <col min="14605" max="14605" width="11.7109375" style="79" customWidth="1"/>
    <col min="14606" max="14606" width="9" style="79" customWidth="1"/>
    <col min="14607" max="14608" width="4.85546875" style="79"/>
    <col min="14609" max="14609" width="10.140625" style="79" customWidth="1"/>
    <col min="14610" max="14850" width="4.85546875" style="79"/>
    <col min="14851" max="14851" width="6.5703125" style="79" customWidth="1"/>
    <col min="14852" max="14852" width="7.7109375" style="79" customWidth="1"/>
    <col min="14853" max="14853" width="34.140625" style="79" customWidth="1"/>
    <col min="14854" max="14854" width="8.7109375" style="79" customWidth="1"/>
    <col min="14855" max="14855" width="38.42578125" style="79" customWidth="1"/>
    <col min="14856" max="14857" width="12.140625" style="79" customWidth="1"/>
    <col min="14858" max="14859" width="0" style="79" hidden="1" customWidth="1"/>
    <col min="14860" max="14860" width="4.85546875" style="79"/>
    <col min="14861" max="14861" width="11.7109375" style="79" customWidth="1"/>
    <col min="14862" max="14862" width="9" style="79" customWidth="1"/>
    <col min="14863" max="14864" width="4.85546875" style="79"/>
    <col min="14865" max="14865" width="10.140625" style="79" customWidth="1"/>
    <col min="14866" max="15106" width="4.85546875" style="79"/>
    <col min="15107" max="15107" width="6.5703125" style="79" customWidth="1"/>
    <col min="15108" max="15108" width="7.7109375" style="79" customWidth="1"/>
    <col min="15109" max="15109" width="34.140625" style="79" customWidth="1"/>
    <col min="15110" max="15110" width="8.7109375" style="79" customWidth="1"/>
    <col min="15111" max="15111" width="38.42578125" style="79" customWidth="1"/>
    <col min="15112" max="15113" width="12.140625" style="79" customWidth="1"/>
    <col min="15114" max="15115" width="0" style="79" hidden="1" customWidth="1"/>
    <col min="15116" max="15116" width="4.85546875" style="79"/>
    <col min="15117" max="15117" width="11.7109375" style="79" customWidth="1"/>
    <col min="15118" max="15118" width="9" style="79" customWidth="1"/>
    <col min="15119" max="15120" width="4.85546875" style="79"/>
    <col min="15121" max="15121" width="10.140625" style="79" customWidth="1"/>
    <col min="15122" max="15362" width="4.85546875" style="79"/>
    <col min="15363" max="15363" width="6.5703125" style="79" customWidth="1"/>
    <col min="15364" max="15364" width="7.7109375" style="79" customWidth="1"/>
    <col min="15365" max="15365" width="34.140625" style="79" customWidth="1"/>
    <col min="15366" max="15366" width="8.7109375" style="79" customWidth="1"/>
    <col min="15367" max="15367" width="38.42578125" style="79" customWidth="1"/>
    <col min="15368" max="15369" width="12.140625" style="79" customWidth="1"/>
    <col min="15370" max="15371" width="0" style="79" hidden="1" customWidth="1"/>
    <col min="15372" max="15372" width="4.85546875" style="79"/>
    <col min="15373" max="15373" width="11.7109375" style="79" customWidth="1"/>
    <col min="15374" max="15374" width="9" style="79" customWidth="1"/>
    <col min="15375" max="15376" width="4.85546875" style="79"/>
    <col min="15377" max="15377" width="10.140625" style="79" customWidth="1"/>
    <col min="15378" max="15618" width="4.85546875" style="79"/>
    <col min="15619" max="15619" width="6.5703125" style="79" customWidth="1"/>
    <col min="15620" max="15620" width="7.7109375" style="79" customWidth="1"/>
    <col min="15621" max="15621" width="34.140625" style="79" customWidth="1"/>
    <col min="15622" max="15622" width="8.7109375" style="79" customWidth="1"/>
    <col min="15623" max="15623" width="38.42578125" style="79" customWidth="1"/>
    <col min="15624" max="15625" width="12.140625" style="79" customWidth="1"/>
    <col min="15626" max="15627" width="0" style="79" hidden="1" customWidth="1"/>
    <col min="15628" max="15628" width="4.85546875" style="79"/>
    <col min="15629" max="15629" width="11.7109375" style="79" customWidth="1"/>
    <col min="15630" max="15630" width="9" style="79" customWidth="1"/>
    <col min="15631" max="15632" width="4.85546875" style="79"/>
    <col min="15633" max="15633" width="10.140625" style="79" customWidth="1"/>
    <col min="15634" max="15874" width="4.85546875" style="79"/>
    <col min="15875" max="15875" width="6.5703125" style="79" customWidth="1"/>
    <col min="15876" max="15876" width="7.7109375" style="79" customWidth="1"/>
    <col min="15877" max="15877" width="34.140625" style="79" customWidth="1"/>
    <col min="15878" max="15878" width="8.7109375" style="79" customWidth="1"/>
    <col min="15879" max="15879" width="38.42578125" style="79" customWidth="1"/>
    <col min="15880" max="15881" width="12.140625" style="79" customWidth="1"/>
    <col min="15882" max="15883" width="0" style="79" hidden="1" customWidth="1"/>
    <col min="15884" max="15884" width="4.85546875" style="79"/>
    <col min="15885" max="15885" width="11.7109375" style="79" customWidth="1"/>
    <col min="15886" max="15886" width="9" style="79" customWidth="1"/>
    <col min="15887" max="15888" width="4.85546875" style="79"/>
    <col min="15889" max="15889" width="10.140625" style="79" customWidth="1"/>
    <col min="15890" max="16130" width="4.85546875" style="79"/>
    <col min="16131" max="16131" width="6.5703125" style="79" customWidth="1"/>
    <col min="16132" max="16132" width="7.7109375" style="79" customWidth="1"/>
    <col min="16133" max="16133" width="34.140625" style="79" customWidth="1"/>
    <col min="16134" max="16134" width="8.7109375" style="79" customWidth="1"/>
    <col min="16135" max="16135" width="38.42578125" style="79" customWidth="1"/>
    <col min="16136" max="16137" width="12.140625" style="79" customWidth="1"/>
    <col min="16138" max="16139" width="0" style="79" hidden="1" customWidth="1"/>
    <col min="16140" max="16140" width="4.85546875" style="79"/>
    <col min="16141" max="16141" width="11.7109375" style="79" customWidth="1"/>
    <col min="16142" max="16142" width="9" style="79" customWidth="1"/>
    <col min="16143" max="16144" width="4.85546875" style="79"/>
    <col min="16145" max="16145" width="10.140625" style="79" customWidth="1"/>
    <col min="16146" max="16384" width="4.85546875" style="79"/>
  </cols>
  <sheetData>
    <row r="1" spans="1:18" s="53" customFormat="1" ht="57.75" customHeight="1">
      <c r="A1" s="808" t="s">
        <v>8</v>
      </c>
      <c r="B1" s="549" t="s">
        <v>733</v>
      </c>
      <c r="C1" s="747" t="s">
        <v>282</v>
      </c>
      <c r="D1" s="743" t="s">
        <v>797</v>
      </c>
      <c r="E1" s="743" t="s">
        <v>1231</v>
      </c>
      <c r="F1" s="743" t="s">
        <v>235</v>
      </c>
      <c r="G1" s="743" t="s">
        <v>1262</v>
      </c>
      <c r="H1" s="743" t="s">
        <v>235</v>
      </c>
      <c r="I1" s="743" t="s">
        <v>1262</v>
      </c>
      <c r="J1" s="743" t="s">
        <v>235</v>
      </c>
      <c r="K1" s="548" t="s">
        <v>236</v>
      </c>
      <c r="L1" s="51" t="s">
        <v>283</v>
      </c>
      <c r="M1" s="52" t="s">
        <v>284</v>
      </c>
      <c r="N1" s="52" t="s">
        <v>285</v>
      </c>
      <c r="O1" s="52" t="s">
        <v>286</v>
      </c>
      <c r="P1" s="52" t="s">
        <v>287</v>
      </c>
      <c r="Q1" s="52" t="s">
        <v>288</v>
      </c>
      <c r="R1" s="52" t="s">
        <v>289</v>
      </c>
    </row>
    <row r="2" spans="1:18" s="53" customFormat="1" ht="13.5" customHeight="1">
      <c r="A2" s="809"/>
      <c r="B2" s="550" t="s">
        <v>10</v>
      </c>
      <c r="C2" s="550" t="s">
        <v>11</v>
      </c>
      <c r="D2" s="744" t="s">
        <v>12</v>
      </c>
      <c r="E2" s="550" t="s">
        <v>12</v>
      </c>
      <c r="F2" s="550" t="s">
        <v>237</v>
      </c>
      <c r="G2" s="744" t="s">
        <v>237</v>
      </c>
      <c r="H2" s="744" t="s">
        <v>238</v>
      </c>
      <c r="I2" s="744" t="s">
        <v>237</v>
      </c>
      <c r="J2" s="744" t="s">
        <v>238</v>
      </c>
      <c r="K2" s="632" t="s">
        <v>290</v>
      </c>
      <c r="L2" s="51"/>
      <c r="M2" s="52"/>
      <c r="N2" s="52"/>
      <c r="O2" s="52"/>
      <c r="P2" s="52"/>
      <c r="Q2" s="52"/>
      <c r="R2" s="52"/>
    </row>
    <row r="3" spans="1:18" s="63" customFormat="1" ht="13.5" customHeight="1">
      <c r="A3" s="551" t="s">
        <v>2</v>
      </c>
      <c r="B3" s="746" t="s">
        <v>481</v>
      </c>
      <c r="C3" s="745" t="s">
        <v>300</v>
      </c>
      <c r="D3" s="552"/>
      <c r="E3" s="552"/>
      <c r="F3" s="552"/>
      <c r="G3" s="552"/>
      <c r="H3" s="552"/>
      <c r="I3" s="552"/>
      <c r="J3" s="552"/>
      <c r="K3" s="553"/>
      <c r="L3" s="62"/>
      <c r="M3" s="61"/>
      <c r="N3" s="61"/>
      <c r="O3" s="58"/>
      <c r="P3" s="61"/>
      <c r="Q3" s="61"/>
      <c r="R3" s="61"/>
    </row>
    <row r="4" spans="1:18" s="63" customFormat="1" ht="13.5" customHeight="1">
      <c r="A4" s="551" t="s">
        <v>4</v>
      </c>
      <c r="B4" s="554"/>
      <c r="C4" s="555" t="s">
        <v>292</v>
      </c>
      <c r="D4" s="556">
        <v>38007</v>
      </c>
      <c r="E4" s="556">
        <v>43883</v>
      </c>
      <c r="F4" s="556"/>
      <c r="G4" s="556">
        <f>SUM(E4,F4)</f>
        <v>43883</v>
      </c>
      <c r="H4" s="556">
        <v>-12</v>
      </c>
      <c r="I4" s="556">
        <f>SUM(G4,H4)</f>
        <v>43871</v>
      </c>
      <c r="J4" s="556">
        <v>-51</v>
      </c>
      <c r="K4" s="557">
        <f>SUM(I4,J4)</f>
        <v>43820</v>
      </c>
      <c r="L4" s="62"/>
      <c r="M4" s="61"/>
      <c r="N4" s="61"/>
      <c r="O4" s="58"/>
      <c r="P4" s="61"/>
      <c r="Q4" s="61"/>
      <c r="R4" s="61"/>
    </row>
    <row r="5" spans="1:18" s="63" customFormat="1" ht="13.5" customHeight="1">
      <c r="A5" s="551" t="s">
        <v>50</v>
      </c>
      <c r="B5" s="554"/>
      <c r="C5" s="555" t="s">
        <v>69</v>
      </c>
      <c r="D5" s="556">
        <v>8352</v>
      </c>
      <c r="E5" s="556">
        <v>8626</v>
      </c>
      <c r="F5" s="556"/>
      <c r="G5" s="556">
        <f t="shared" ref="G5:G49" si="0">SUM(E5,F5)</f>
        <v>8626</v>
      </c>
      <c r="H5" s="556">
        <v>12</v>
      </c>
      <c r="I5" s="556">
        <f t="shared" ref="I5:I49" si="1">SUM(G5,H5)</f>
        <v>8638</v>
      </c>
      <c r="J5" s="556">
        <v>164</v>
      </c>
      <c r="K5" s="557">
        <f t="shared" ref="K5:K6" si="2">SUM(I5,J5)</f>
        <v>8802</v>
      </c>
      <c r="L5" s="62"/>
      <c r="M5" s="61"/>
      <c r="N5" s="61"/>
      <c r="O5" s="58"/>
      <c r="P5" s="61"/>
      <c r="Q5" s="61"/>
      <c r="R5" s="61"/>
    </row>
    <row r="6" spans="1:18" s="63" customFormat="1" ht="13.5" customHeight="1">
      <c r="A6" s="551" t="s">
        <v>13</v>
      </c>
      <c r="B6" s="554"/>
      <c r="C6" s="555" t="s">
        <v>293</v>
      </c>
      <c r="D6" s="556">
        <v>768</v>
      </c>
      <c r="E6" s="556">
        <v>1158</v>
      </c>
      <c r="F6" s="556"/>
      <c r="G6" s="556">
        <f t="shared" si="0"/>
        <v>1158</v>
      </c>
      <c r="H6" s="556"/>
      <c r="I6" s="556">
        <f t="shared" si="1"/>
        <v>1158</v>
      </c>
      <c r="J6" s="556">
        <v>-139</v>
      </c>
      <c r="K6" s="557">
        <f t="shared" si="2"/>
        <v>1019</v>
      </c>
      <c r="L6" s="62"/>
      <c r="M6" s="61"/>
      <c r="N6" s="61"/>
      <c r="O6" s="58"/>
      <c r="P6" s="61"/>
      <c r="Q6" s="61"/>
      <c r="R6" s="61"/>
    </row>
    <row r="7" spans="1:18" s="63" customFormat="1" ht="13.5" customHeight="1">
      <c r="A7" s="551" t="s">
        <v>51</v>
      </c>
      <c r="B7" s="554"/>
      <c r="C7" s="558" t="s">
        <v>266</v>
      </c>
      <c r="D7" s="559">
        <f>SUM(D4:D6)</f>
        <v>47127</v>
      </c>
      <c r="E7" s="559">
        <f>SUM(E4:E6)</f>
        <v>53667</v>
      </c>
      <c r="F7" s="559">
        <f>SUM(F4:F6)</f>
        <v>0</v>
      </c>
      <c r="G7" s="559">
        <f>SUM(G4:G6)</f>
        <v>53667</v>
      </c>
      <c r="H7" s="559">
        <f t="shared" ref="H7:K7" si="3">SUM(H4:H6)</f>
        <v>0</v>
      </c>
      <c r="I7" s="559">
        <f t="shared" si="3"/>
        <v>53667</v>
      </c>
      <c r="J7" s="559">
        <f t="shared" si="3"/>
        <v>-26</v>
      </c>
      <c r="K7" s="560">
        <f t="shared" si="3"/>
        <v>53641</v>
      </c>
      <c r="L7" s="62"/>
      <c r="M7" s="61"/>
      <c r="N7" s="61"/>
      <c r="O7" s="58"/>
      <c r="P7" s="61"/>
      <c r="Q7" s="61"/>
      <c r="R7" s="61"/>
    </row>
    <row r="8" spans="1:18" s="63" customFormat="1" ht="27" customHeight="1">
      <c r="A8" s="551" t="s">
        <v>14</v>
      </c>
      <c r="B8" s="746" t="s">
        <v>1223</v>
      </c>
      <c r="C8" s="745" t="s">
        <v>1224</v>
      </c>
      <c r="D8" s="552"/>
      <c r="E8" s="552"/>
      <c r="F8" s="552"/>
      <c r="G8" s="556">
        <f t="shared" si="0"/>
        <v>0</v>
      </c>
      <c r="H8" s="556"/>
      <c r="I8" s="556"/>
      <c r="J8" s="556"/>
      <c r="K8" s="557"/>
      <c r="L8" s="339"/>
      <c r="M8" s="340"/>
      <c r="N8" s="340"/>
      <c r="O8" s="341"/>
      <c r="P8" s="340"/>
      <c r="Q8" s="340"/>
      <c r="R8" s="340"/>
    </row>
    <row r="9" spans="1:18" s="63" customFormat="1" ht="13.5" customHeight="1">
      <c r="A9" s="551" t="s">
        <v>52</v>
      </c>
      <c r="B9" s="554"/>
      <c r="C9" s="555" t="s">
        <v>292</v>
      </c>
      <c r="D9" s="556">
        <v>192</v>
      </c>
      <c r="E9" s="556">
        <v>123</v>
      </c>
      <c r="F9" s="556"/>
      <c r="G9" s="556">
        <f t="shared" si="0"/>
        <v>123</v>
      </c>
      <c r="H9" s="556"/>
      <c r="I9" s="556">
        <f t="shared" si="1"/>
        <v>123</v>
      </c>
      <c r="J9" s="556">
        <v>177</v>
      </c>
      <c r="K9" s="557">
        <f>SUM(I9,J9)</f>
        <v>300</v>
      </c>
      <c r="L9" s="339"/>
      <c r="M9" s="340"/>
      <c r="N9" s="340"/>
      <c r="O9" s="341"/>
      <c r="P9" s="340"/>
      <c r="Q9" s="340"/>
      <c r="R9" s="340"/>
    </row>
    <row r="10" spans="1:18" s="63" customFormat="1" ht="13.5" customHeight="1">
      <c r="A10" s="551" t="s">
        <v>15</v>
      </c>
      <c r="B10" s="554"/>
      <c r="C10" s="555" t="s">
        <v>69</v>
      </c>
      <c r="D10" s="556">
        <v>38</v>
      </c>
      <c r="E10" s="556">
        <v>24</v>
      </c>
      <c r="F10" s="556"/>
      <c r="G10" s="556">
        <f t="shared" si="0"/>
        <v>24</v>
      </c>
      <c r="H10" s="556"/>
      <c r="I10" s="556">
        <f t="shared" si="1"/>
        <v>24</v>
      </c>
      <c r="J10" s="556">
        <v>29</v>
      </c>
      <c r="K10" s="557">
        <f t="shared" ref="K10:K11" si="4">SUM(I10,J10)</f>
        <v>53</v>
      </c>
      <c r="L10" s="339"/>
      <c r="M10" s="340"/>
      <c r="N10" s="340"/>
      <c r="O10" s="341"/>
      <c r="P10" s="340"/>
      <c r="Q10" s="340"/>
      <c r="R10" s="340"/>
    </row>
    <row r="11" spans="1:18" s="63" customFormat="1" ht="13.5" customHeight="1">
      <c r="A11" s="551" t="s">
        <v>53</v>
      </c>
      <c r="B11" s="554"/>
      <c r="C11" s="555" t="s">
        <v>293</v>
      </c>
      <c r="D11" s="556"/>
      <c r="E11" s="556"/>
      <c r="F11" s="556"/>
      <c r="G11" s="556">
        <f t="shared" si="0"/>
        <v>0</v>
      </c>
      <c r="H11" s="556"/>
      <c r="I11" s="556">
        <f t="shared" si="1"/>
        <v>0</v>
      </c>
      <c r="J11" s="556"/>
      <c r="K11" s="557">
        <f t="shared" si="4"/>
        <v>0</v>
      </c>
      <c r="L11" s="339"/>
      <c r="M11" s="340"/>
      <c r="N11" s="340"/>
      <c r="O11" s="341"/>
      <c r="P11" s="340"/>
      <c r="Q11" s="340"/>
      <c r="R11" s="340"/>
    </row>
    <row r="12" spans="1:18" s="63" customFormat="1" ht="13.5" customHeight="1">
      <c r="A12" s="551" t="s">
        <v>16</v>
      </c>
      <c r="B12" s="554"/>
      <c r="C12" s="558" t="s">
        <v>266</v>
      </c>
      <c r="D12" s="559">
        <f>SUM(D9:D11)</f>
        <v>230</v>
      </c>
      <c r="E12" s="559">
        <f>SUM(E9:E11)</f>
        <v>147</v>
      </c>
      <c r="F12" s="559">
        <f>SUM(F9:F11)</f>
        <v>0</v>
      </c>
      <c r="G12" s="559">
        <f>SUM(G9:G11)</f>
        <v>147</v>
      </c>
      <c r="H12" s="559">
        <f t="shared" ref="H12:K12" si="5">SUM(H9:H11)</f>
        <v>0</v>
      </c>
      <c r="I12" s="559">
        <f t="shared" si="5"/>
        <v>147</v>
      </c>
      <c r="J12" s="559">
        <f t="shared" si="5"/>
        <v>206</v>
      </c>
      <c r="K12" s="560">
        <f t="shared" si="5"/>
        <v>353</v>
      </c>
      <c r="L12" s="339"/>
      <c r="M12" s="340"/>
      <c r="N12" s="340"/>
      <c r="O12" s="341"/>
      <c r="P12" s="340"/>
      <c r="Q12" s="340"/>
      <c r="R12" s="340"/>
    </row>
    <row r="13" spans="1:18" s="63" customFormat="1" ht="13.5" customHeight="1">
      <c r="A13" s="551" t="s">
        <v>17</v>
      </c>
      <c r="B13" s="746" t="s">
        <v>482</v>
      </c>
      <c r="C13" s="745" t="s">
        <v>301</v>
      </c>
      <c r="D13" s="559"/>
      <c r="E13" s="559"/>
      <c r="F13" s="559"/>
      <c r="G13" s="556">
        <f t="shared" si="0"/>
        <v>0</v>
      </c>
      <c r="H13" s="556"/>
      <c r="I13" s="556">
        <f t="shared" si="1"/>
        <v>0</v>
      </c>
      <c r="J13" s="556"/>
      <c r="K13" s="557"/>
      <c r="L13" s="339"/>
      <c r="M13" s="340"/>
      <c r="N13" s="340"/>
      <c r="O13" s="341"/>
      <c r="P13" s="340"/>
      <c r="Q13" s="340"/>
      <c r="R13" s="340"/>
    </row>
    <row r="14" spans="1:18" s="63" customFormat="1" ht="13.5" customHeight="1">
      <c r="A14" s="551" t="s">
        <v>19</v>
      </c>
      <c r="B14" s="554"/>
      <c r="C14" s="555" t="s">
        <v>292</v>
      </c>
      <c r="D14" s="556">
        <v>2103</v>
      </c>
      <c r="E14" s="556">
        <v>2415</v>
      </c>
      <c r="F14" s="556"/>
      <c r="G14" s="556">
        <f t="shared" si="0"/>
        <v>2415</v>
      </c>
      <c r="H14" s="556"/>
      <c r="I14" s="556">
        <f t="shared" si="1"/>
        <v>2415</v>
      </c>
      <c r="J14" s="556"/>
      <c r="K14" s="557">
        <f>SUM(I14,J14)</f>
        <v>2415</v>
      </c>
      <c r="L14" s="339"/>
      <c r="M14" s="340"/>
      <c r="N14" s="340"/>
      <c r="O14" s="341"/>
      <c r="P14" s="340"/>
      <c r="Q14" s="340"/>
      <c r="R14" s="340"/>
    </row>
    <row r="15" spans="1:18" s="63" customFormat="1" ht="13.5" customHeight="1">
      <c r="A15" s="551" t="s">
        <v>20</v>
      </c>
      <c r="B15" s="554"/>
      <c r="C15" s="555" t="s">
        <v>69</v>
      </c>
      <c r="D15" s="556">
        <v>464</v>
      </c>
      <c r="E15" s="556">
        <v>486</v>
      </c>
      <c r="F15" s="556"/>
      <c r="G15" s="556">
        <f t="shared" si="0"/>
        <v>486</v>
      </c>
      <c r="H15" s="556"/>
      <c r="I15" s="556">
        <f t="shared" si="1"/>
        <v>486</v>
      </c>
      <c r="J15" s="556"/>
      <c r="K15" s="557">
        <f t="shared" ref="K15:K16" si="6">SUM(I15,J15)</f>
        <v>486</v>
      </c>
      <c r="L15" s="339"/>
      <c r="M15" s="340"/>
      <c r="N15" s="340"/>
      <c r="O15" s="341"/>
      <c r="P15" s="340"/>
      <c r="Q15" s="340"/>
      <c r="R15" s="340"/>
    </row>
    <row r="16" spans="1:18" s="63" customFormat="1" ht="13.5" customHeight="1">
      <c r="A16" s="551" t="s">
        <v>21</v>
      </c>
      <c r="B16" s="554"/>
      <c r="C16" s="555" t="s">
        <v>293</v>
      </c>
      <c r="D16" s="556">
        <v>2668</v>
      </c>
      <c r="E16" s="556">
        <v>2652</v>
      </c>
      <c r="F16" s="556"/>
      <c r="G16" s="556">
        <f t="shared" si="0"/>
        <v>2652</v>
      </c>
      <c r="H16" s="556"/>
      <c r="I16" s="556">
        <f t="shared" si="1"/>
        <v>2652</v>
      </c>
      <c r="J16" s="556">
        <v>-180</v>
      </c>
      <c r="K16" s="557">
        <f t="shared" si="6"/>
        <v>2472</v>
      </c>
      <c r="L16" s="339"/>
      <c r="M16" s="340"/>
      <c r="N16" s="340"/>
      <c r="O16" s="341"/>
      <c r="P16" s="340"/>
      <c r="Q16" s="340"/>
      <c r="R16" s="340"/>
    </row>
    <row r="17" spans="1:18" s="63" customFormat="1" ht="13.5" customHeight="1">
      <c r="A17" s="551" t="s">
        <v>22</v>
      </c>
      <c r="B17" s="554"/>
      <c r="C17" s="558" t="s">
        <v>266</v>
      </c>
      <c r="D17" s="559">
        <f>SUM(D14:D16)</f>
        <v>5235</v>
      </c>
      <c r="E17" s="559">
        <f>SUM(E14:E16)</f>
        <v>5553</v>
      </c>
      <c r="F17" s="559">
        <f>SUM(F14:F16)</f>
        <v>0</v>
      </c>
      <c r="G17" s="559">
        <f>SUM(G14:G16)</f>
        <v>5553</v>
      </c>
      <c r="H17" s="559">
        <f t="shared" ref="H17:K17" si="7">SUM(H14:H16)</f>
        <v>0</v>
      </c>
      <c r="I17" s="559">
        <f t="shared" si="7"/>
        <v>5553</v>
      </c>
      <c r="J17" s="559">
        <f t="shared" si="7"/>
        <v>-180</v>
      </c>
      <c r="K17" s="560">
        <f t="shared" si="7"/>
        <v>5373</v>
      </c>
      <c r="L17" s="339"/>
      <c r="M17" s="340"/>
      <c r="N17" s="340"/>
      <c r="O17" s="341"/>
      <c r="P17" s="340"/>
      <c r="Q17" s="340"/>
      <c r="R17" s="340"/>
    </row>
    <row r="18" spans="1:18" s="59" customFormat="1" ht="13.5" customHeight="1">
      <c r="A18" s="551" t="s">
        <v>23</v>
      </c>
      <c r="B18" s="746" t="s">
        <v>504</v>
      </c>
      <c r="C18" s="561" t="s">
        <v>499</v>
      </c>
      <c r="D18" s="559"/>
      <c r="E18" s="559"/>
      <c r="F18" s="559"/>
      <c r="G18" s="556">
        <f t="shared" si="0"/>
        <v>0</v>
      </c>
      <c r="H18" s="556"/>
      <c r="I18" s="556"/>
      <c r="J18" s="556"/>
      <c r="K18" s="557"/>
      <c r="L18" s="57"/>
      <c r="M18" s="58"/>
      <c r="N18" s="58"/>
      <c r="O18" s="58"/>
      <c r="P18" s="58"/>
      <c r="Q18" s="58"/>
      <c r="R18" s="58"/>
    </row>
    <row r="19" spans="1:18" s="63" customFormat="1" ht="13.5" customHeight="1">
      <c r="A19" s="551" t="s">
        <v>24</v>
      </c>
      <c r="B19" s="554"/>
      <c r="C19" s="555" t="s">
        <v>292</v>
      </c>
      <c r="D19" s="556">
        <v>8485</v>
      </c>
      <c r="E19" s="556">
        <v>12928</v>
      </c>
      <c r="F19" s="556"/>
      <c r="G19" s="556">
        <f t="shared" si="0"/>
        <v>12928</v>
      </c>
      <c r="H19" s="556">
        <v>-50</v>
      </c>
      <c r="I19" s="556">
        <f t="shared" si="1"/>
        <v>12878</v>
      </c>
      <c r="J19" s="556">
        <v>31</v>
      </c>
      <c r="K19" s="557">
        <f>SUM(I19,J19)</f>
        <v>12909</v>
      </c>
      <c r="L19" s="62"/>
      <c r="M19" s="61"/>
      <c r="N19" s="61"/>
      <c r="O19" s="58"/>
      <c r="P19" s="61"/>
      <c r="Q19" s="61"/>
      <c r="R19" s="61"/>
    </row>
    <row r="20" spans="1:18" s="63" customFormat="1" ht="13.5" customHeight="1">
      <c r="A20" s="551" t="s">
        <v>25</v>
      </c>
      <c r="B20" s="554"/>
      <c r="C20" s="555" t="s">
        <v>69</v>
      </c>
      <c r="D20" s="556">
        <v>1867</v>
      </c>
      <c r="E20" s="556">
        <v>2608</v>
      </c>
      <c r="F20" s="556"/>
      <c r="G20" s="556">
        <f t="shared" si="0"/>
        <v>2608</v>
      </c>
      <c r="H20" s="556">
        <v>50</v>
      </c>
      <c r="I20" s="556">
        <f t="shared" si="1"/>
        <v>2658</v>
      </c>
      <c r="J20" s="556">
        <v>10</v>
      </c>
      <c r="K20" s="557">
        <f t="shared" ref="K20:K21" si="8">SUM(I20,J20)</f>
        <v>2668</v>
      </c>
      <c r="L20" s="62"/>
      <c r="M20" s="61"/>
      <c r="N20" s="61"/>
      <c r="O20" s="58"/>
      <c r="P20" s="61"/>
      <c r="Q20" s="61"/>
      <c r="R20" s="61"/>
    </row>
    <row r="21" spans="1:18" s="63" customFormat="1" ht="13.5" customHeight="1">
      <c r="A21" s="551" t="s">
        <v>27</v>
      </c>
      <c r="B21" s="554"/>
      <c r="C21" s="555" t="s">
        <v>293</v>
      </c>
      <c r="D21" s="556">
        <v>12892</v>
      </c>
      <c r="E21" s="556">
        <v>14449</v>
      </c>
      <c r="F21" s="556"/>
      <c r="G21" s="556">
        <f t="shared" si="0"/>
        <v>14449</v>
      </c>
      <c r="H21" s="556"/>
      <c r="I21" s="556">
        <f t="shared" si="1"/>
        <v>14449</v>
      </c>
      <c r="J21" s="556">
        <v>-41</v>
      </c>
      <c r="K21" s="557">
        <f t="shared" si="8"/>
        <v>14408</v>
      </c>
      <c r="L21" s="62"/>
      <c r="M21" s="61"/>
      <c r="N21" s="61"/>
      <c r="O21" s="58"/>
      <c r="P21" s="61"/>
      <c r="Q21" s="61"/>
      <c r="R21" s="61"/>
    </row>
    <row r="22" spans="1:18" s="63" customFormat="1" ht="13.5" customHeight="1">
      <c r="A22" s="551" t="s">
        <v>28</v>
      </c>
      <c r="B22" s="554"/>
      <c r="C22" s="558" t="s">
        <v>266</v>
      </c>
      <c r="D22" s="559">
        <f>SUM(D19:D21)</f>
        <v>23244</v>
      </c>
      <c r="E22" s="559">
        <f>SUM(E19:E21)</f>
        <v>29985</v>
      </c>
      <c r="F22" s="559">
        <f>SUM(F19:F21)</f>
        <v>0</v>
      </c>
      <c r="G22" s="559">
        <f>SUM(G19:G21)</f>
        <v>29985</v>
      </c>
      <c r="H22" s="559">
        <f t="shared" ref="H22:K22" si="9">SUM(H19:H21)</f>
        <v>0</v>
      </c>
      <c r="I22" s="559">
        <f t="shared" si="9"/>
        <v>29985</v>
      </c>
      <c r="J22" s="559">
        <f t="shared" si="9"/>
        <v>0</v>
      </c>
      <c r="K22" s="560">
        <f t="shared" si="9"/>
        <v>29985</v>
      </c>
      <c r="L22" s="62"/>
      <c r="M22" s="61"/>
      <c r="N22" s="61"/>
      <c r="O22" s="58"/>
      <c r="P22" s="61"/>
      <c r="Q22" s="61"/>
      <c r="R22" s="61"/>
    </row>
    <row r="23" spans="1:18" s="63" customFormat="1" ht="13.5" customHeight="1">
      <c r="A23" s="551" t="s">
        <v>54</v>
      </c>
      <c r="B23" s="746" t="s">
        <v>505</v>
      </c>
      <c r="C23" s="745" t="s">
        <v>500</v>
      </c>
      <c r="D23" s="559"/>
      <c r="E23" s="559"/>
      <c r="F23" s="559"/>
      <c r="G23" s="556">
        <f t="shared" si="0"/>
        <v>0</v>
      </c>
      <c r="H23" s="556"/>
      <c r="I23" s="556"/>
      <c r="J23" s="556"/>
      <c r="K23" s="557"/>
      <c r="L23" s="62"/>
      <c r="M23" s="61"/>
      <c r="N23" s="61"/>
      <c r="O23" s="61"/>
      <c r="P23" s="61"/>
      <c r="Q23" s="61"/>
      <c r="R23" s="65"/>
    </row>
    <row r="24" spans="1:18" s="63" customFormat="1" ht="13.5" customHeight="1">
      <c r="A24" s="551" t="s">
        <v>55</v>
      </c>
      <c r="B24" s="554"/>
      <c r="C24" s="555" t="s">
        <v>292</v>
      </c>
      <c r="D24" s="556">
        <v>553</v>
      </c>
      <c r="E24" s="556">
        <v>1212</v>
      </c>
      <c r="F24" s="556"/>
      <c r="G24" s="556">
        <f t="shared" si="0"/>
        <v>1212</v>
      </c>
      <c r="H24" s="556"/>
      <c r="I24" s="556">
        <f t="shared" si="1"/>
        <v>1212</v>
      </c>
      <c r="J24" s="556"/>
      <c r="K24" s="557">
        <f>SUM(I24,J24)</f>
        <v>1212</v>
      </c>
      <c r="L24" s="62"/>
      <c r="M24" s="61"/>
      <c r="N24" s="61"/>
      <c r="O24" s="61"/>
      <c r="P24" s="61"/>
      <c r="Q24" s="61"/>
      <c r="R24" s="61"/>
    </row>
    <row r="25" spans="1:18" s="63" customFormat="1" ht="13.5" customHeight="1">
      <c r="A25" s="551" t="s">
        <v>29</v>
      </c>
      <c r="B25" s="554"/>
      <c r="C25" s="555" t="s">
        <v>69</v>
      </c>
      <c r="D25" s="556">
        <v>122</v>
      </c>
      <c r="E25" s="556">
        <v>244</v>
      </c>
      <c r="F25" s="556"/>
      <c r="G25" s="556">
        <f t="shared" si="0"/>
        <v>244</v>
      </c>
      <c r="H25" s="556"/>
      <c r="I25" s="556">
        <f t="shared" si="1"/>
        <v>244</v>
      </c>
      <c r="J25" s="556"/>
      <c r="K25" s="557">
        <f t="shared" ref="K25:K26" si="10">SUM(I25,J25)</f>
        <v>244</v>
      </c>
      <c r="L25" s="62"/>
      <c r="M25" s="61"/>
      <c r="N25" s="61"/>
      <c r="O25" s="61"/>
      <c r="P25" s="61"/>
      <c r="Q25" s="61"/>
      <c r="R25" s="61"/>
    </row>
    <row r="26" spans="1:18" s="63" customFormat="1" ht="13.5" customHeight="1">
      <c r="A26" s="551" t="s">
        <v>30</v>
      </c>
      <c r="B26" s="554"/>
      <c r="C26" s="555" t="s">
        <v>293</v>
      </c>
      <c r="D26" s="556">
        <v>1159</v>
      </c>
      <c r="E26" s="556">
        <v>1740</v>
      </c>
      <c r="F26" s="556"/>
      <c r="G26" s="556">
        <f t="shared" si="0"/>
        <v>1740</v>
      </c>
      <c r="H26" s="556"/>
      <c r="I26" s="556">
        <f t="shared" si="1"/>
        <v>1740</v>
      </c>
      <c r="J26" s="556"/>
      <c r="K26" s="557">
        <f t="shared" si="10"/>
        <v>1740</v>
      </c>
      <c r="L26" s="62"/>
      <c r="M26" s="61"/>
      <c r="N26" s="61"/>
      <c r="O26" s="61"/>
      <c r="P26" s="61"/>
      <c r="Q26" s="61"/>
      <c r="R26" s="61"/>
    </row>
    <row r="27" spans="1:18" s="63" customFormat="1" ht="13.5" customHeight="1">
      <c r="A27" s="551" t="s">
        <v>31</v>
      </c>
      <c r="B27" s="554"/>
      <c r="C27" s="558" t="s">
        <v>266</v>
      </c>
      <c r="D27" s="559">
        <f>SUM(D24:D26)</f>
        <v>1834</v>
      </c>
      <c r="E27" s="559">
        <f>SUM(E24:E26)</f>
        <v>3196</v>
      </c>
      <c r="F27" s="559">
        <f>SUM(F24:F26)</f>
        <v>0</v>
      </c>
      <c r="G27" s="559">
        <f>SUM(G24:G26)</f>
        <v>3196</v>
      </c>
      <c r="H27" s="559">
        <f t="shared" ref="H27:K27" si="11">SUM(H24:H26)</f>
        <v>0</v>
      </c>
      <c r="I27" s="559">
        <f t="shared" si="11"/>
        <v>3196</v>
      </c>
      <c r="J27" s="559">
        <f t="shared" si="11"/>
        <v>0</v>
      </c>
      <c r="K27" s="560">
        <f t="shared" si="11"/>
        <v>3196</v>
      </c>
      <c r="L27" s="62"/>
      <c r="M27" s="61"/>
      <c r="N27" s="61"/>
      <c r="O27" s="61"/>
      <c r="P27" s="61"/>
      <c r="Q27" s="61"/>
      <c r="R27" s="61"/>
    </row>
    <row r="28" spans="1:18" s="63" customFormat="1" ht="13.5" customHeight="1">
      <c r="A28" s="551" t="s">
        <v>32</v>
      </c>
      <c r="B28" s="554">
        <v>104030</v>
      </c>
      <c r="C28" s="559" t="s">
        <v>306</v>
      </c>
      <c r="D28" s="559"/>
      <c r="E28" s="559"/>
      <c r="F28" s="559"/>
      <c r="G28" s="556">
        <f t="shared" si="0"/>
        <v>0</v>
      </c>
      <c r="H28" s="556"/>
      <c r="I28" s="556"/>
      <c r="J28" s="556"/>
      <c r="K28" s="557"/>
      <c r="L28" s="339"/>
      <c r="M28" s="340"/>
      <c r="N28" s="340"/>
      <c r="O28" s="340"/>
      <c r="P28" s="340"/>
      <c r="Q28" s="340"/>
      <c r="R28" s="340"/>
    </row>
    <row r="29" spans="1:18" s="63" customFormat="1" ht="13.5" customHeight="1">
      <c r="A29" s="551" t="s">
        <v>33</v>
      </c>
      <c r="B29" s="554"/>
      <c r="C29" s="555" t="s">
        <v>292</v>
      </c>
      <c r="D29" s="559"/>
      <c r="E29" s="559"/>
      <c r="F29" s="559"/>
      <c r="G29" s="556">
        <f t="shared" si="0"/>
        <v>0</v>
      </c>
      <c r="H29" s="556"/>
      <c r="I29" s="556">
        <f t="shared" si="1"/>
        <v>0</v>
      </c>
      <c r="J29" s="556"/>
      <c r="K29" s="557">
        <f>SUM(I29,J29)</f>
        <v>0</v>
      </c>
      <c r="L29" s="339"/>
      <c r="M29" s="340"/>
      <c r="N29" s="340"/>
      <c r="O29" s="340"/>
      <c r="P29" s="340"/>
      <c r="Q29" s="340"/>
      <c r="R29" s="340"/>
    </row>
    <row r="30" spans="1:18" s="63" customFormat="1" ht="13.5" customHeight="1">
      <c r="A30" s="551" t="s">
        <v>34</v>
      </c>
      <c r="B30" s="554"/>
      <c r="C30" s="555" t="s">
        <v>69</v>
      </c>
      <c r="D30" s="559"/>
      <c r="E30" s="559"/>
      <c r="F30" s="559"/>
      <c r="G30" s="556">
        <f t="shared" si="0"/>
        <v>0</v>
      </c>
      <c r="H30" s="556"/>
      <c r="I30" s="556">
        <f t="shared" si="1"/>
        <v>0</v>
      </c>
      <c r="J30" s="556"/>
      <c r="K30" s="557">
        <f t="shared" ref="K30:K31" si="12">SUM(I30,J30)</f>
        <v>0</v>
      </c>
      <c r="L30" s="339"/>
      <c r="M30" s="340"/>
      <c r="N30" s="340"/>
      <c r="O30" s="340"/>
      <c r="P30" s="340"/>
      <c r="Q30" s="340"/>
      <c r="R30" s="340"/>
    </row>
    <row r="31" spans="1:18" s="63" customFormat="1" ht="13.5" customHeight="1">
      <c r="A31" s="551" t="s">
        <v>36</v>
      </c>
      <c r="B31" s="554"/>
      <c r="C31" s="555" t="s">
        <v>293</v>
      </c>
      <c r="D31" s="559"/>
      <c r="E31" s="559"/>
      <c r="F31" s="559"/>
      <c r="G31" s="556">
        <f t="shared" si="0"/>
        <v>0</v>
      </c>
      <c r="H31" s="556"/>
      <c r="I31" s="556">
        <f t="shared" si="1"/>
        <v>0</v>
      </c>
      <c r="J31" s="556"/>
      <c r="K31" s="557">
        <f t="shared" si="12"/>
        <v>0</v>
      </c>
      <c r="L31" s="339"/>
      <c r="M31" s="340"/>
      <c r="N31" s="340"/>
      <c r="O31" s="340"/>
      <c r="P31" s="340"/>
      <c r="Q31" s="340"/>
      <c r="R31" s="340"/>
    </row>
    <row r="32" spans="1:18" s="63" customFormat="1" ht="13.5" customHeight="1">
      <c r="A32" s="551" t="s">
        <v>38</v>
      </c>
      <c r="B32" s="554"/>
      <c r="C32" s="558" t="s">
        <v>266</v>
      </c>
      <c r="D32" s="559">
        <f>SUM(D29:D31)</f>
        <v>0</v>
      </c>
      <c r="E32" s="559">
        <f>SUM(E29:E31)</f>
        <v>0</v>
      </c>
      <c r="F32" s="559">
        <f t="shared" ref="F32:K32" si="13">SUM(F29:F31)</f>
        <v>0</v>
      </c>
      <c r="G32" s="559">
        <f t="shared" si="13"/>
        <v>0</v>
      </c>
      <c r="H32" s="559">
        <f t="shared" si="13"/>
        <v>0</v>
      </c>
      <c r="I32" s="559">
        <f t="shared" si="13"/>
        <v>0</v>
      </c>
      <c r="J32" s="559">
        <f t="shared" si="13"/>
        <v>0</v>
      </c>
      <c r="K32" s="560">
        <f t="shared" si="13"/>
        <v>0</v>
      </c>
      <c r="L32" s="339"/>
      <c r="M32" s="340"/>
      <c r="N32" s="340"/>
      <c r="O32" s="340"/>
      <c r="P32" s="340"/>
      <c r="Q32" s="340"/>
      <c r="R32" s="340"/>
    </row>
    <row r="33" spans="1:19" s="63" customFormat="1" ht="13.5" customHeight="1">
      <c r="A33" s="551" t="s">
        <v>39</v>
      </c>
      <c r="B33" s="746" t="s">
        <v>1221</v>
      </c>
      <c r="C33" s="745" t="s">
        <v>1222</v>
      </c>
      <c r="D33" s="559"/>
      <c r="E33" s="559"/>
      <c r="F33" s="559"/>
      <c r="G33" s="556">
        <f t="shared" si="0"/>
        <v>0</v>
      </c>
      <c r="H33" s="556"/>
      <c r="I33" s="556"/>
      <c r="J33" s="556"/>
      <c r="K33" s="557"/>
      <c r="L33" s="339"/>
      <c r="M33" s="340"/>
      <c r="N33" s="340"/>
      <c r="O33" s="340"/>
      <c r="P33" s="340"/>
      <c r="Q33" s="340"/>
      <c r="R33" s="340"/>
    </row>
    <row r="34" spans="1:19" s="63" customFormat="1" ht="13.5" customHeight="1">
      <c r="A34" s="551" t="s">
        <v>40</v>
      </c>
      <c r="B34" s="554"/>
      <c r="C34" s="555" t="s">
        <v>292</v>
      </c>
      <c r="D34" s="556">
        <v>64</v>
      </c>
      <c r="E34" s="556">
        <v>70</v>
      </c>
      <c r="F34" s="556"/>
      <c r="G34" s="556">
        <f t="shared" si="0"/>
        <v>70</v>
      </c>
      <c r="H34" s="556"/>
      <c r="I34" s="556">
        <f t="shared" si="1"/>
        <v>70</v>
      </c>
      <c r="J34" s="556"/>
      <c r="K34" s="557">
        <f>SUM(I34,J34)</f>
        <v>70</v>
      </c>
      <c r="L34" s="339"/>
      <c r="M34" s="340"/>
      <c r="N34" s="340"/>
      <c r="O34" s="340"/>
      <c r="P34" s="340"/>
      <c r="Q34" s="340"/>
      <c r="R34" s="340"/>
    </row>
    <row r="35" spans="1:19" s="63" customFormat="1" ht="13.5" customHeight="1">
      <c r="A35" s="551" t="s">
        <v>41</v>
      </c>
      <c r="B35" s="554"/>
      <c r="C35" s="555" t="s">
        <v>69</v>
      </c>
      <c r="D35" s="556">
        <v>14</v>
      </c>
      <c r="E35" s="556">
        <v>14</v>
      </c>
      <c r="F35" s="556"/>
      <c r="G35" s="556">
        <f t="shared" si="0"/>
        <v>14</v>
      </c>
      <c r="H35" s="556"/>
      <c r="I35" s="556">
        <f t="shared" si="1"/>
        <v>14</v>
      </c>
      <c r="J35" s="556"/>
      <c r="K35" s="557">
        <f t="shared" ref="K35:K36" si="14">SUM(I35,J35)</f>
        <v>14</v>
      </c>
      <c r="L35" s="339"/>
      <c r="M35" s="340"/>
      <c r="N35" s="340"/>
      <c r="O35" s="340"/>
      <c r="P35" s="340"/>
      <c r="Q35" s="340"/>
      <c r="R35" s="340"/>
    </row>
    <row r="36" spans="1:19" s="63" customFormat="1" ht="13.5" customHeight="1">
      <c r="A36" s="551" t="s">
        <v>42</v>
      </c>
      <c r="B36" s="554"/>
      <c r="C36" s="555" t="s">
        <v>293</v>
      </c>
      <c r="D36" s="556">
        <v>110</v>
      </c>
      <c r="E36" s="556">
        <v>139</v>
      </c>
      <c r="F36" s="556"/>
      <c r="G36" s="556">
        <f t="shared" si="0"/>
        <v>139</v>
      </c>
      <c r="H36" s="556"/>
      <c r="I36" s="556">
        <f t="shared" si="1"/>
        <v>139</v>
      </c>
      <c r="J36" s="556"/>
      <c r="K36" s="557">
        <f t="shared" si="14"/>
        <v>139</v>
      </c>
      <c r="L36" s="339"/>
      <c r="M36" s="340"/>
      <c r="N36" s="340"/>
      <c r="O36" s="340"/>
      <c r="P36" s="340"/>
      <c r="Q36" s="340"/>
      <c r="R36" s="340"/>
    </row>
    <row r="37" spans="1:19" s="63" customFormat="1" ht="13.5" customHeight="1">
      <c r="A37" s="551" t="s">
        <v>43</v>
      </c>
      <c r="B37" s="554"/>
      <c r="C37" s="558" t="s">
        <v>266</v>
      </c>
      <c r="D37" s="559">
        <f>SUM(D34:D36)</f>
        <v>188</v>
      </c>
      <c r="E37" s="559">
        <f>SUM(E34:E36)</f>
        <v>223</v>
      </c>
      <c r="F37" s="559">
        <f>SUM(F34:F36)</f>
        <v>0</v>
      </c>
      <c r="G37" s="559">
        <f>SUM(G34:G36)</f>
        <v>223</v>
      </c>
      <c r="H37" s="559">
        <f t="shared" ref="H37:K37" si="15">SUM(H34:H36)</f>
        <v>0</v>
      </c>
      <c r="I37" s="559">
        <f t="shared" si="15"/>
        <v>223</v>
      </c>
      <c r="J37" s="559">
        <f t="shared" si="15"/>
        <v>0</v>
      </c>
      <c r="K37" s="560">
        <f t="shared" si="15"/>
        <v>223</v>
      </c>
      <c r="L37" s="339"/>
      <c r="M37" s="340"/>
      <c r="N37" s="340"/>
      <c r="O37" s="340"/>
      <c r="P37" s="340"/>
      <c r="Q37" s="340"/>
      <c r="R37" s="340"/>
    </row>
    <row r="38" spans="1:19" s="63" customFormat="1" ht="13.5" customHeight="1">
      <c r="A38" s="551" t="s">
        <v>44</v>
      </c>
      <c r="B38" s="554">
        <v>107051</v>
      </c>
      <c r="C38" s="559" t="s">
        <v>35</v>
      </c>
      <c r="D38" s="559"/>
      <c r="E38" s="559"/>
      <c r="F38" s="559"/>
      <c r="G38" s="556">
        <f t="shared" si="0"/>
        <v>0</v>
      </c>
      <c r="H38" s="556"/>
      <c r="I38" s="556"/>
      <c r="J38" s="556"/>
      <c r="K38" s="557"/>
      <c r="L38" s="62"/>
      <c r="M38" s="61"/>
      <c r="N38" s="61"/>
      <c r="O38" s="61"/>
      <c r="P38" s="61"/>
      <c r="Q38" s="61"/>
      <c r="R38" s="65"/>
    </row>
    <row r="39" spans="1:19" s="63" customFormat="1" ht="13.5" customHeight="1">
      <c r="A39" s="551" t="s">
        <v>45</v>
      </c>
      <c r="B39" s="554"/>
      <c r="C39" s="555" t="s">
        <v>292</v>
      </c>
      <c r="D39" s="556">
        <v>1542</v>
      </c>
      <c r="E39" s="556">
        <v>1689</v>
      </c>
      <c r="F39" s="556"/>
      <c r="G39" s="556">
        <f t="shared" si="0"/>
        <v>1689</v>
      </c>
      <c r="H39" s="556"/>
      <c r="I39" s="556">
        <f t="shared" si="1"/>
        <v>1689</v>
      </c>
      <c r="J39" s="556"/>
      <c r="K39" s="557">
        <f>SUM(I39,J39)</f>
        <v>1689</v>
      </c>
      <c r="L39" s="62"/>
      <c r="M39" s="61"/>
      <c r="N39" s="61"/>
      <c r="O39" s="61"/>
      <c r="P39" s="61"/>
      <c r="Q39" s="61"/>
      <c r="R39" s="61"/>
    </row>
    <row r="40" spans="1:19" s="63" customFormat="1" ht="13.5" customHeight="1">
      <c r="A40" s="551" t="s">
        <v>46</v>
      </c>
      <c r="B40" s="554"/>
      <c r="C40" s="555" t="s">
        <v>69</v>
      </c>
      <c r="D40" s="556">
        <v>339</v>
      </c>
      <c r="E40" s="556">
        <v>340</v>
      </c>
      <c r="F40" s="556"/>
      <c r="G40" s="556">
        <f t="shared" si="0"/>
        <v>340</v>
      </c>
      <c r="H40" s="556"/>
      <c r="I40" s="556">
        <f t="shared" si="1"/>
        <v>340</v>
      </c>
      <c r="J40" s="556"/>
      <c r="K40" s="557">
        <f t="shared" ref="K40:K41" si="16">SUM(I40,J40)</f>
        <v>340</v>
      </c>
      <c r="L40" s="62"/>
      <c r="M40" s="61"/>
      <c r="N40" s="61"/>
      <c r="O40" s="61"/>
      <c r="P40" s="61"/>
      <c r="Q40" s="61"/>
      <c r="R40" s="61"/>
    </row>
    <row r="41" spans="1:19" s="63" customFormat="1" ht="13.5" customHeight="1">
      <c r="A41" s="551" t="s">
        <v>56</v>
      </c>
      <c r="B41" s="554"/>
      <c r="C41" s="555" t="s">
        <v>293</v>
      </c>
      <c r="D41" s="556">
        <v>2834</v>
      </c>
      <c r="E41" s="556">
        <v>2476</v>
      </c>
      <c r="F41" s="556"/>
      <c r="G41" s="556">
        <f t="shared" si="0"/>
        <v>2476</v>
      </c>
      <c r="H41" s="556"/>
      <c r="I41" s="556">
        <f t="shared" si="1"/>
        <v>2476</v>
      </c>
      <c r="J41" s="556"/>
      <c r="K41" s="557">
        <f t="shared" si="16"/>
        <v>2476</v>
      </c>
      <c r="L41" s="339"/>
      <c r="M41" s="339"/>
      <c r="N41" s="339"/>
      <c r="O41" s="339"/>
      <c r="P41" s="339"/>
      <c r="Q41" s="339"/>
      <c r="R41" s="339"/>
    </row>
    <row r="42" spans="1:19" s="63" customFormat="1" ht="13.5" customHeight="1">
      <c r="A42" s="551" t="s">
        <v>57</v>
      </c>
      <c r="B42" s="554"/>
      <c r="C42" s="558" t="s">
        <v>266</v>
      </c>
      <c r="D42" s="559">
        <f>SUM(D39:D41)</f>
        <v>4715</v>
      </c>
      <c r="E42" s="559">
        <f>SUM(E39:E41)</f>
        <v>4505</v>
      </c>
      <c r="F42" s="559">
        <f>SUM(F39:F41)</f>
        <v>0</v>
      </c>
      <c r="G42" s="559">
        <f>SUM(G39:G41)</f>
        <v>4505</v>
      </c>
      <c r="H42" s="559">
        <f t="shared" ref="H42:K42" si="17">SUM(H39:H41)</f>
        <v>0</v>
      </c>
      <c r="I42" s="559">
        <f t="shared" si="17"/>
        <v>4505</v>
      </c>
      <c r="J42" s="559">
        <f t="shared" si="17"/>
        <v>0</v>
      </c>
      <c r="K42" s="560">
        <f t="shared" si="17"/>
        <v>4505</v>
      </c>
      <c r="L42" s="339"/>
      <c r="M42" s="339"/>
      <c r="N42" s="339"/>
      <c r="O42" s="339"/>
      <c r="P42" s="339"/>
      <c r="Q42" s="339"/>
      <c r="R42" s="339"/>
    </row>
    <row r="43" spans="1:19" s="63" customFormat="1" ht="13.5" customHeight="1">
      <c r="A43" s="551" t="s">
        <v>58</v>
      </c>
      <c r="B43" s="746" t="s">
        <v>483</v>
      </c>
      <c r="C43" s="559" t="s">
        <v>732</v>
      </c>
      <c r="D43" s="559"/>
      <c r="E43" s="559"/>
      <c r="F43" s="559"/>
      <c r="G43" s="556">
        <f t="shared" si="0"/>
        <v>0</v>
      </c>
      <c r="H43" s="556"/>
      <c r="I43" s="556"/>
      <c r="J43" s="556"/>
      <c r="K43" s="557"/>
      <c r="L43" s="339"/>
      <c r="M43" s="339"/>
      <c r="N43" s="339"/>
      <c r="O43" s="339"/>
      <c r="P43" s="339"/>
      <c r="Q43" s="339"/>
      <c r="R43" s="339"/>
    </row>
    <row r="44" spans="1:19" s="63" customFormat="1" ht="13.5" customHeight="1">
      <c r="A44" s="551" t="s">
        <v>48</v>
      </c>
      <c r="B44" s="554"/>
      <c r="C44" s="555" t="s">
        <v>292</v>
      </c>
      <c r="D44" s="559"/>
      <c r="E44" s="559"/>
      <c r="F44" s="559"/>
      <c r="G44" s="556">
        <f t="shared" si="0"/>
        <v>0</v>
      </c>
      <c r="H44" s="556"/>
      <c r="I44" s="556">
        <f t="shared" si="1"/>
        <v>0</v>
      </c>
      <c r="J44" s="556"/>
      <c r="K44" s="557">
        <f>SUM(I44,J44)</f>
        <v>0</v>
      </c>
      <c r="L44" s="339"/>
      <c r="M44" s="339"/>
      <c r="N44" s="339"/>
      <c r="O44" s="339"/>
      <c r="P44" s="339"/>
      <c r="Q44" s="339"/>
      <c r="R44" s="339"/>
    </row>
    <row r="45" spans="1:19" s="63" customFormat="1" ht="13.5" customHeight="1">
      <c r="A45" s="551" t="s">
        <v>200</v>
      </c>
      <c r="B45" s="554"/>
      <c r="C45" s="555" t="s">
        <v>69</v>
      </c>
      <c r="D45" s="559"/>
      <c r="E45" s="559"/>
      <c r="F45" s="559"/>
      <c r="G45" s="556">
        <f t="shared" si="0"/>
        <v>0</v>
      </c>
      <c r="H45" s="556"/>
      <c r="I45" s="556">
        <f t="shared" si="1"/>
        <v>0</v>
      </c>
      <c r="J45" s="556"/>
      <c r="K45" s="557">
        <f t="shared" ref="K45" si="18">SUM(I45,J45)</f>
        <v>0</v>
      </c>
      <c r="L45" s="339"/>
      <c r="M45" s="339"/>
      <c r="N45" s="339"/>
      <c r="O45" s="339"/>
      <c r="P45" s="339"/>
      <c r="Q45" s="339"/>
      <c r="R45" s="339"/>
    </row>
    <row r="46" spans="1:19" s="63" customFormat="1" ht="13.5" customHeight="1">
      <c r="A46" s="551" t="s">
        <v>201</v>
      </c>
      <c r="B46" s="554"/>
      <c r="C46" s="558" t="s">
        <v>266</v>
      </c>
      <c r="D46" s="559">
        <f>SUM(D44:D45)</f>
        <v>0</v>
      </c>
      <c r="E46" s="559">
        <f>SUM(E44:E45)</f>
        <v>0</v>
      </c>
      <c r="F46" s="559">
        <f>SUM(F44:F45)</f>
        <v>0</v>
      </c>
      <c r="G46" s="559">
        <f>SUM(G44:G45)</f>
        <v>0</v>
      </c>
      <c r="H46" s="559">
        <f t="shared" ref="H46:K46" si="19">SUM(H44:H45)</f>
        <v>0</v>
      </c>
      <c r="I46" s="559">
        <f t="shared" si="19"/>
        <v>0</v>
      </c>
      <c r="J46" s="559">
        <f t="shared" si="19"/>
        <v>0</v>
      </c>
      <c r="K46" s="560">
        <f t="shared" si="19"/>
        <v>0</v>
      </c>
      <c r="L46" s="339"/>
      <c r="M46" s="339"/>
      <c r="N46" s="339"/>
      <c r="O46" s="339"/>
      <c r="P46" s="339"/>
      <c r="Q46" s="339"/>
      <c r="R46" s="339"/>
    </row>
    <row r="47" spans="1:19" s="257" customFormat="1" ht="13.5" customHeight="1">
      <c r="A47" s="551" t="s">
        <v>202</v>
      </c>
      <c r="B47" s="810" t="s">
        <v>317</v>
      </c>
      <c r="C47" s="810"/>
      <c r="D47" s="562">
        <f>SUM(D7,D12,D17,D22,D27,D32,D37,D42,D46)</f>
        <v>82573</v>
      </c>
      <c r="E47" s="562">
        <f>SUM(E7,E12,E17,E22,E27,E32,E37,E42,E46)</f>
        <v>97276</v>
      </c>
      <c r="F47" s="562">
        <f>SUM(F7,F12,F17,F22,F27,F32,F37,F42,F46)</f>
        <v>0</v>
      </c>
      <c r="G47" s="562">
        <f>SUM(G7,G12,G17,G22,G27,G32,G37,G42,G46)</f>
        <v>97276</v>
      </c>
      <c r="H47" s="562">
        <f t="shared" ref="H47:K47" si="20">SUM(H7,H12,H17,H22,H27,H32,H37,H42,H46)</f>
        <v>0</v>
      </c>
      <c r="I47" s="562">
        <f t="shared" si="20"/>
        <v>97276</v>
      </c>
      <c r="J47" s="562">
        <f t="shared" si="20"/>
        <v>0</v>
      </c>
      <c r="K47" s="563">
        <f t="shared" si="20"/>
        <v>97276</v>
      </c>
      <c r="L47" s="261"/>
      <c r="M47" s="261"/>
      <c r="N47" s="261"/>
      <c r="O47" s="261"/>
      <c r="P47" s="261"/>
      <c r="Q47" s="261"/>
      <c r="R47" s="261">
        <f>SUM(R23:R27)</f>
        <v>0</v>
      </c>
      <c r="S47" s="262"/>
    </row>
    <row r="48" spans="1:19" s="55" customFormat="1" ht="13.5" customHeight="1">
      <c r="A48" s="551" t="s">
        <v>204</v>
      </c>
      <c r="B48" s="812" t="s">
        <v>318</v>
      </c>
      <c r="C48" s="812"/>
      <c r="D48" s="564">
        <v>0</v>
      </c>
      <c r="E48" s="564">
        <v>0</v>
      </c>
      <c r="F48" s="564"/>
      <c r="G48" s="556">
        <f t="shared" si="0"/>
        <v>0</v>
      </c>
      <c r="H48" s="556"/>
      <c r="I48" s="556">
        <f t="shared" si="1"/>
        <v>0</v>
      </c>
      <c r="J48" s="556"/>
      <c r="K48" s="557">
        <f t="shared" ref="K48:K49" si="21">SUM(I48,J48)</f>
        <v>0</v>
      </c>
      <c r="L48" s="70"/>
      <c r="M48" s="68"/>
      <c r="N48" s="68"/>
      <c r="O48" s="68"/>
      <c r="P48" s="68"/>
      <c r="Q48" s="68"/>
      <c r="R48" s="68"/>
    </row>
    <row r="49" spans="1:18" s="55" customFormat="1" ht="13.5" customHeight="1">
      <c r="A49" s="551" t="s">
        <v>206</v>
      </c>
      <c r="B49" s="812" t="s">
        <v>319</v>
      </c>
      <c r="C49" s="812"/>
      <c r="D49" s="564">
        <v>0</v>
      </c>
      <c r="E49" s="564">
        <v>0</v>
      </c>
      <c r="F49" s="564"/>
      <c r="G49" s="556">
        <f t="shared" si="0"/>
        <v>0</v>
      </c>
      <c r="H49" s="556"/>
      <c r="I49" s="556">
        <f t="shared" si="1"/>
        <v>0</v>
      </c>
      <c r="J49" s="556"/>
      <c r="K49" s="557">
        <f t="shared" si="21"/>
        <v>0</v>
      </c>
      <c r="L49" s="70"/>
      <c r="M49" s="68"/>
      <c r="N49" s="68"/>
      <c r="O49" s="68"/>
      <c r="P49" s="68"/>
      <c r="Q49" s="68"/>
      <c r="R49" s="68"/>
    </row>
    <row r="50" spans="1:18" s="260" customFormat="1" ht="13.5" customHeight="1">
      <c r="A50" s="551" t="s">
        <v>207</v>
      </c>
      <c r="B50" s="810" t="s">
        <v>326</v>
      </c>
      <c r="C50" s="810"/>
      <c r="D50" s="565">
        <f>SUM(D48:D49)</f>
        <v>0</v>
      </c>
      <c r="E50" s="565">
        <f>SUM(E48:E49)</f>
        <v>0</v>
      </c>
      <c r="F50" s="565">
        <f>SUM(F48:F49)</f>
        <v>0</v>
      </c>
      <c r="G50" s="565">
        <f>SUM(G48:G49)</f>
        <v>0</v>
      </c>
      <c r="H50" s="565">
        <f t="shared" ref="H50:K50" si="22">SUM(H48:H49)</f>
        <v>0</v>
      </c>
      <c r="I50" s="565">
        <f t="shared" si="22"/>
        <v>0</v>
      </c>
      <c r="J50" s="565">
        <f t="shared" si="22"/>
        <v>0</v>
      </c>
      <c r="K50" s="566">
        <f t="shared" si="22"/>
        <v>0</v>
      </c>
      <c r="L50" s="258"/>
      <c r="M50" s="259"/>
      <c r="N50" s="259"/>
      <c r="O50" s="259"/>
      <c r="P50" s="259"/>
      <c r="Q50" s="259"/>
      <c r="R50" s="259"/>
    </row>
    <row r="51" spans="1:18" s="257" customFormat="1" ht="13.5" customHeight="1" thickBot="1">
      <c r="A51" s="765" t="s">
        <v>208</v>
      </c>
      <c r="B51" s="811" t="s">
        <v>327</v>
      </c>
      <c r="C51" s="811"/>
      <c r="D51" s="567">
        <f>SUM(D47,D50)</f>
        <v>82573</v>
      </c>
      <c r="E51" s="567">
        <f>SUM(E47,E50)</f>
        <v>97276</v>
      </c>
      <c r="F51" s="567">
        <f>SUM(F47,F50)</f>
        <v>0</v>
      </c>
      <c r="G51" s="567">
        <f>SUM(G47,G50)</f>
        <v>97276</v>
      </c>
      <c r="H51" s="567">
        <f t="shared" ref="H51:K51" si="23">SUM(H47,H50)</f>
        <v>0</v>
      </c>
      <c r="I51" s="567">
        <f t="shared" si="23"/>
        <v>97276</v>
      </c>
      <c r="J51" s="567">
        <f t="shared" si="23"/>
        <v>0</v>
      </c>
      <c r="K51" s="568">
        <f t="shared" si="23"/>
        <v>97276</v>
      </c>
      <c r="L51" s="255"/>
      <c r="M51" s="256"/>
      <c r="N51" s="256"/>
      <c r="O51" s="256"/>
      <c r="P51" s="256"/>
      <c r="Q51" s="256"/>
      <c r="R51" s="256"/>
    </row>
    <row r="52" spans="1:18" s="71" customFormat="1" ht="15">
      <c r="B52" s="72"/>
      <c r="C52" s="73"/>
      <c r="D52" s="75"/>
      <c r="E52" s="75"/>
      <c r="F52" s="75"/>
      <c r="G52" s="75"/>
      <c r="H52" s="75"/>
      <c r="I52" s="75"/>
      <c r="J52" s="75"/>
      <c r="K52" s="75"/>
    </row>
    <row r="53" spans="1:18" s="71" customFormat="1">
      <c r="B53" s="72"/>
      <c r="C53" s="73"/>
      <c r="D53" s="74"/>
      <c r="E53" s="74"/>
      <c r="F53" s="74"/>
      <c r="G53" s="74"/>
      <c r="H53" s="74"/>
      <c r="I53" s="74"/>
      <c r="J53" s="74"/>
      <c r="K53" s="74"/>
    </row>
    <row r="54" spans="1:18" s="71" customFormat="1">
      <c r="B54" s="72"/>
      <c r="C54" s="73"/>
      <c r="D54" s="74"/>
      <c r="E54" s="74"/>
      <c r="F54" s="74"/>
      <c r="G54" s="74"/>
      <c r="H54" s="74"/>
      <c r="I54" s="74"/>
      <c r="J54" s="74"/>
      <c r="K54" s="74"/>
    </row>
    <row r="55" spans="1:18" s="71" customFormat="1">
      <c r="B55" s="72"/>
      <c r="C55" s="73"/>
      <c r="D55" s="74"/>
      <c r="E55" s="74"/>
      <c r="F55" s="74"/>
      <c r="G55" s="74"/>
      <c r="H55" s="74"/>
      <c r="I55" s="74"/>
      <c r="J55" s="74"/>
      <c r="K55" s="74"/>
    </row>
    <row r="56" spans="1:18" s="71" customFormat="1">
      <c r="B56" s="72"/>
      <c r="C56" s="73"/>
      <c r="D56" s="74"/>
      <c r="E56" s="74"/>
      <c r="F56" s="74"/>
      <c r="G56" s="74"/>
      <c r="H56" s="74"/>
      <c r="I56" s="74"/>
      <c r="J56" s="74"/>
      <c r="K56" s="74"/>
    </row>
    <row r="57" spans="1:18" s="71" customFormat="1">
      <c r="B57" s="72"/>
      <c r="C57" s="73"/>
      <c r="D57" s="74"/>
      <c r="E57" s="74"/>
      <c r="F57" s="74"/>
      <c r="G57" s="74"/>
      <c r="H57" s="74"/>
      <c r="I57" s="74"/>
      <c r="J57" s="74"/>
      <c r="K57" s="74"/>
    </row>
    <row r="58" spans="1:18" s="71" customFormat="1">
      <c r="B58" s="72"/>
      <c r="C58" s="73"/>
      <c r="D58" s="74"/>
      <c r="E58" s="74"/>
      <c r="F58" s="74"/>
      <c r="G58" s="74"/>
      <c r="H58" s="74"/>
      <c r="I58" s="74"/>
      <c r="J58" s="74"/>
      <c r="K58" s="74"/>
    </row>
    <row r="59" spans="1:18" s="71" customFormat="1">
      <c r="B59" s="72"/>
      <c r="C59" s="73"/>
      <c r="D59" s="74"/>
      <c r="E59" s="74"/>
      <c r="F59" s="74"/>
      <c r="G59" s="74"/>
      <c r="H59" s="74"/>
      <c r="I59" s="74"/>
      <c r="J59" s="74"/>
      <c r="K59" s="74"/>
    </row>
    <row r="60" spans="1:18" s="71" customFormat="1">
      <c r="B60" s="72"/>
      <c r="C60" s="73"/>
      <c r="D60" s="74"/>
      <c r="E60" s="74"/>
      <c r="F60" s="74"/>
      <c r="G60" s="74"/>
      <c r="H60" s="74"/>
      <c r="I60" s="74"/>
      <c r="J60" s="74"/>
      <c r="K60" s="74"/>
    </row>
    <row r="61" spans="1:18" s="71" customFormat="1">
      <c r="B61" s="72"/>
      <c r="C61" s="73"/>
      <c r="D61" s="74"/>
      <c r="E61" s="74"/>
      <c r="F61" s="74"/>
      <c r="G61" s="74"/>
      <c r="H61" s="74"/>
      <c r="I61" s="74"/>
      <c r="J61" s="74"/>
      <c r="K61" s="74"/>
    </row>
    <row r="62" spans="1:18" s="71" customFormat="1">
      <c r="B62" s="72"/>
      <c r="C62" s="73"/>
      <c r="D62" s="74"/>
      <c r="E62" s="74"/>
      <c r="F62" s="74"/>
      <c r="G62" s="74"/>
      <c r="H62" s="74"/>
      <c r="I62" s="74"/>
      <c r="J62" s="74"/>
      <c r="K62" s="74"/>
    </row>
    <row r="63" spans="1:18" s="71" customFormat="1">
      <c r="B63" s="72"/>
      <c r="C63" s="73"/>
      <c r="D63" s="74"/>
      <c r="E63" s="74"/>
      <c r="F63" s="74"/>
      <c r="G63" s="74"/>
      <c r="H63" s="74"/>
      <c r="I63" s="74"/>
      <c r="J63" s="74"/>
      <c r="K63" s="74"/>
    </row>
    <row r="64" spans="1:18" s="71" customFormat="1">
      <c r="B64" s="72"/>
      <c r="C64" s="73"/>
      <c r="D64" s="74"/>
      <c r="E64" s="74"/>
      <c r="F64" s="74"/>
      <c r="G64" s="74"/>
      <c r="H64" s="74"/>
      <c r="I64" s="74"/>
      <c r="J64" s="74"/>
      <c r="K64" s="74"/>
    </row>
    <row r="65" spans="1:19" s="71" customFormat="1">
      <c r="B65" s="72"/>
      <c r="C65" s="73"/>
      <c r="D65" s="74"/>
      <c r="E65" s="74"/>
      <c r="F65" s="74"/>
      <c r="G65" s="74"/>
      <c r="H65" s="74"/>
      <c r="I65" s="74"/>
      <c r="J65" s="74"/>
      <c r="K65" s="74"/>
    </row>
    <row r="66" spans="1:19" s="71" customFormat="1">
      <c r="B66" s="72"/>
      <c r="C66" s="73"/>
      <c r="D66" s="74"/>
      <c r="E66" s="74"/>
      <c r="F66" s="74"/>
      <c r="G66" s="74"/>
      <c r="H66" s="74"/>
      <c r="I66" s="74"/>
      <c r="J66" s="74"/>
      <c r="K66" s="74"/>
    </row>
    <row r="67" spans="1:19" s="71" customFormat="1">
      <c r="B67" s="72"/>
      <c r="C67" s="73"/>
      <c r="D67" s="74"/>
      <c r="E67" s="74"/>
      <c r="F67" s="74"/>
      <c r="G67" s="74"/>
      <c r="H67" s="74"/>
      <c r="I67" s="74"/>
      <c r="J67" s="74"/>
      <c r="K67" s="74"/>
    </row>
    <row r="68" spans="1:19" s="71" customFormat="1">
      <c r="B68" s="72"/>
      <c r="C68" s="73"/>
      <c r="D68" s="74"/>
      <c r="E68" s="74"/>
      <c r="F68" s="74"/>
      <c r="G68" s="74"/>
      <c r="H68" s="74"/>
      <c r="I68" s="74"/>
      <c r="J68" s="74"/>
      <c r="K68" s="74"/>
    </row>
    <row r="69" spans="1:19" s="71" customFormat="1">
      <c r="B69" s="72"/>
      <c r="C69" s="73"/>
      <c r="D69" s="74"/>
      <c r="E69" s="74"/>
      <c r="F69" s="74"/>
      <c r="G69" s="74"/>
      <c r="H69" s="74"/>
      <c r="I69" s="74"/>
      <c r="J69" s="74"/>
      <c r="K69" s="74"/>
    </row>
    <row r="70" spans="1:19">
      <c r="B70" s="76"/>
      <c r="C70" s="77"/>
    </row>
    <row r="71" spans="1:19">
      <c r="B71" s="76"/>
      <c r="C71" s="77"/>
    </row>
    <row r="72" spans="1:19">
      <c r="B72" s="76"/>
      <c r="C72" s="77"/>
    </row>
    <row r="73" spans="1:19">
      <c r="B73" s="76"/>
      <c r="C73" s="77"/>
    </row>
    <row r="74" spans="1:19">
      <c r="B74" s="76"/>
      <c r="C74" s="77"/>
    </row>
    <row r="75" spans="1:19">
      <c r="B75" s="76"/>
      <c r="C75" s="77"/>
    </row>
    <row r="76" spans="1:19">
      <c r="B76" s="76"/>
      <c r="C76" s="77"/>
    </row>
    <row r="77" spans="1:19">
      <c r="B77" s="76"/>
      <c r="C77" s="77"/>
    </row>
    <row r="78" spans="1:19">
      <c r="B78" s="76"/>
      <c r="C78" s="77"/>
    </row>
    <row r="79" spans="1:19" s="78" customFormat="1">
      <c r="A79" s="79"/>
      <c r="B79" s="76"/>
      <c r="C79" s="77"/>
      <c r="L79" s="79"/>
      <c r="M79" s="79"/>
      <c r="N79" s="79"/>
      <c r="O79" s="79"/>
      <c r="P79" s="79"/>
      <c r="Q79" s="79"/>
      <c r="R79" s="79"/>
      <c r="S79" s="79"/>
    </row>
    <row r="80" spans="1:19" s="78" customFormat="1">
      <c r="A80" s="79"/>
      <c r="B80" s="76"/>
      <c r="C80" s="77"/>
      <c r="L80" s="79"/>
      <c r="M80" s="79"/>
      <c r="N80" s="79"/>
      <c r="O80" s="79"/>
      <c r="P80" s="79"/>
      <c r="Q80" s="79"/>
      <c r="R80" s="79"/>
      <c r="S80" s="79"/>
    </row>
    <row r="81" spans="1:19" s="78" customFormat="1">
      <c r="A81" s="79"/>
      <c r="B81" s="76"/>
      <c r="C81" s="77"/>
      <c r="L81" s="79"/>
      <c r="M81" s="79"/>
      <c r="N81" s="79"/>
      <c r="O81" s="79"/>
      <c r="P81" s="79"/>
      <c r="Q81" s="79"/>
      <c r="R81" s="79"/>
      <c r="S81" s="79"/>
    </row>
    <row r="82" spans="1:19" s="78" customFormat="1">
      <c r="A82" s="79"/>
      <c r="B82" s="76"/>
      <c r="C82" s="77"/>
      <c r="L82" s="79"/>
      <c r="M82" s="79"/>
      <c r="N82" s="79"/>
      <c r="O82" s="79"/>
      <c r="P82" s="79"/>
      <c r="Q82" s="79"/>
      <c r="R82" s="79"/>
      <c r="S82" s="79"/>
    </row>
    <row r="83" spans="1:19" s="78" customFormat="1">
      <c r="A83" s="79"/>
      <c r="B83" s="76"/>
      <c r="C83" s="77"/>
      <c r="L83" s="79"/>
      <c r="M83" s="79"/>
      <c r="N83" s="79"/>
      <c r="O83" s="79"/>
      <c r="P83" s="79"/>
      <c r="Q83" s="79"/>
      <c r="R83" s="79"/>
      <c r="S83" s="79"/>
    </row>
    <row r="84" spans="1:19" s="78" customFormat="1">
      <c r="A84" s="79"/>
      <c r="B84" s="76"/>
      <c r="C84" s="77"/>
      <c r="L84" s="79"/>
      <c r="M84" s="79"/>
      <c r="N84" s="79"/>
      <c r="O84" s="79"/>
      <c r="P84" s="79"/>
      <c r="Q84" s="79"/>
      <c r="R84" s="79"/>
      <c r="S84" s="79"/>
    </row>
    <row r="85" spans="1:19" s="78" customFormat="1">
      <c r="A85" s="79"/>
      <c r="B85" s="76"/>
      <c r="C85" s="77"/>
      <c r="L85" s="79"/>
      <c r="M85" s="79"/>
      <c r="N85" s="79"/>
      <c r="O85" s="79"/>
      <c r="P85" s="79"/>
      <c r="Q85" s="79"/>
      <c r="R85" s="79"/>
      <c r="S85" s="79"/>
    </row>
    <row r="86" spans="1:19" s="78" customFormat="1">
      <c r="A86" s="79"/>
      <c r="B86" s="76"/>
      <c r="C86" s="77"/>
      <c r="L86" s="79"/>
      <c r="M86" s="79"/>
      <c r="N86" s="79"/>
      <c r="O86" s="79"/>
      <c r="P86" s="79"/>
      <c r="Q86" s="79"/>
      <c r="R86" s="79"/>
      <c r="S86" s="79"/>
    </row>
    <row r="87" spans="1:19" s="78" customFormat="1">
      <c r="A87" s="79"/>
      <c r="B87" s="76"/>
      <c r="C87" s="77"/>
      <c r="L87" s="79"/>
      <c r="M87" s="79"/>
      <c r="N87" s="79"/>
      <c r="O87" s="79"/>
      <c r="P87" s="79"/>
      <c r="Q87" s="79"/>
      <c r="R87" s="79"/>
      <c r="S87" s="79"/>
    </row>
    <row r="88" spans="1:19" s="78" customFormat="1">
      <c r="A88" s="79"/>
      <c r="B88" s="76"/>
      <c r="C88" s="77"/>
      <c r="L88" s="79"/>
      <c r="M88" s="79"/>
      <c r="N88" s="79"/>
      <c r="O88" s="79"/>
      <c r="P88" s="79"/>
      <c r="Q88" s="79"/>
      <c r="R88" s="79"/>
      <c r="S88" s="79"/>
    </row>
    <row r="89" spans="1:19" s="78" customFormat="1">
      <c r="A89" s="79"/>
      <c r="B89" s="76"/>
      <c r="C89" s="77"/>
      <c r="L89" s="79"/>
      <c r="M89" s="79"/>
      <c r="N89" s="79"/>
      <c r="O89" s="79"/>
      <c r="P89" s="79"/>
      <c r="Q89" s="79"/>
      <c r="R89" s="79"/>
      <c r="S89" s="79"/>
    </row>
    <row r="90" spans="1:19" s="78" customFormat="1">
      <c r="A90" s="79"/>
      <c r="B90" s="76"/>
      <c r="C90" s="77"/>
      <c r="L90" s="79"/>
      <c r="M90" s="79"/>
      <c r="N90" s="79"/>
      <c r="O90" s="79"/>
      <c r="P90" s="79"/>
      <c r="Q90" s="79"/>
      <c r="R90" s="79"/>
      <c r="S90" s="79"/>
    </row>
    <row r="91" spans="1:19" s="78" customFormat="1">
      <c r="A91" s="79"/>
      <c r="B91" s="76"/>
      <c r="C91" s="77"/>
      <c r="L91" s="79"/>
      <c r="M91" s="79"/>
      <c r="N91" s="79"/>
      <c r="O91" s="79"/>
      <c r="P91" s="79"/>
      <c r="Q91" s="79"/>
      <c r="R91" s="79"/>
      <c r="S91" s="79"/>
    </row>
    <row r="92" spans="1:19" s="78" customFormat="1">
      <c r="A92" s="79"/>
      <c r="B92" s="76"/>
      <c r="C92" s="77"/>
      <c r="L92" s="79"/>
      <c r="M92" s="79"/>
      <c r="N92" s="79"/>
      <c r="O92" s="79"/>
      <c r="P92" s="79"/>
      <c r="Q92" s="79"/>
      <c r="R92" s="79"/>
      <c r="S92" s="79"/>
    </row>
    <row r="93" spans="1:19" s="78" customFormat="1">
      <c r="A93" s="79"/>
      <c r="B93" s="76"/>
      <c r="C93" s="77"/>
      <c r="L93" s="79"/>
      <c r="M93" s="79"/>
      <c r="N93" s="79"/>
      <c r="O93" s="79"/>
      <c r="P93" s="79"/>
      <c r="Q93" s="79"/>
      <c r="R93" s="79"/>
      <c r="S93" s="79"/>
    </row>
    <row r="94" spans="1:19" s="78" customFormat="1">
      <c r="A94" s="79"/>
      <c r="B94" s="76"/>
      <c r="C94" s="77"/>
      <c r="L94" s="79"/>
      <c r="M94" s="79"/>
      <c r="N94" s="79"/>
      <c r="O94" s="79"/>
      <c r="P94" s="79"/>
      <c r="Q94" s="79"/>
      <c r="R94" s="79"/>
      <c r="S94" s="79"/>
    </row>
    <row r="95" spans="1:19" s="78" customFormat="1">
      <c r="A95" s="79"/>
      <c r="B95" s="76"/>
      <c r="C95" s="77"/>
      <c r="L95" s="79"/>
      <c r="M95" s="79"/>
      <c r="N95" s="79"/>
      <c r="O95" s="79"/>
      <c r="P95" s="79"/>
      <c r="Q95" s="79"/>
      <c r="R95" s="79"/>
      <c r="S95" s="79"/>
    </row>
    <row r="96" spans="1:19" s="78" customFormat="1">
      <c r="A96" s="79"/>
      <c r="B96" s="76"/>
      <c r="C96" s="77"/>
      <c r="L96" s="79"/>
      <c r="M96" s="79"/>
      <c r="N96" s="79"/>
      <c r="O96" s="79"/>
      <c r="P96" s="79"/>
      <c r="Q96" s="79"/>
      <c r="R96" s="79"/>
      <c r="S96" s="79"/>
    </row>
    <row r="97" spans="1:19" s="78" customFormat="1">
      <c r="A97" s="79"/>
      <c r="B97" s="76"/>
      <c r="C97" s="77"/>
      <c r="L97" s="79"/>
      <c r="M97" s="79"/>
      <c r="N97" s="79"/>
      <c r="O97" s="79"/>
      <c r="P97" s="79"/>
      <c r="Q97" s="79"/>
      <c r="R97" s="79"/>
      <c r="S97" s="79"/>
    </row>
    <row r="98" spans="1:19" s="78" customFormat="1">
      <c r="A98" s="79"/>
      <c r="B98" s="76"/>
      <c r="C98" s="77"/>
      <c r="L98" s="79"/>
      <c r="M98" s="79"/>
      <c r="N98" s="79"/>
      <c r="O98" s="79"/>
      <c r="P98" s="79"/>
      <c r="Q98" s="79"/>
      <c r="R98" s="79"/>
      <c r="S98" s="79"/>
    </row>
    <row r="99" spans="1:19" s="78" customFormat="1">
      <c r="A99" s="79"/>
      <c r="B99" s="76"/>
      <c r="C99" s="77"/>
      <c r="L99" s="79"/>
      <c r="M99" s="79"/>
      <c r="N99" s="79"/>
      <c r="O99" s="79"/>
      <c r="P99" s="79"/>
      <c r="Q99" s="79"/>
      <c r="R99" s="79"/>
      <c r="S99" s="79"/>
    </row>
    <row r="100" spans="1:19" s="78" customFormat="1">
      <c r="A100" s="79"/>
      <c r="B100" s="76"/>
      <c r="C100" s="77"/>
      <c r="L100" s="79"/>
      <c r="M100" s="79"/>
      <c r="N100" s="79"/>
      <c r="O100" s="79"/>
      <c r="P100" s="79"/>
      <c r="Q100" s="79"/>
      <c r="R100" s="79"/>
      <c r="S100" s="79"/>
    </row>
    <row r="101" spans="1:19" s="78" customFormat="1">
      <c r="A101" s="79"/>
      <c r="B101" s="76"/>
      <c r="C101" s="77"/>
      <c r="L101" s="79"/>
      <c r="M101" s="79"/>
      <c r="N101" s="79"/>
      <c r="O101" s="79"/>
      <c r="P101" s="79"/>
      <c r="Q101" s="79"/>
      <c r="R101" s="79"/>
      <c r="S101" s="79"/>
    </row>
    <row r="102" spans="1:19" s="78" customFormat="1">
      <c r="A102" s="79"/>
      <c r="B102" s="76"/>
      <c r="C102" s="77"/>
      <c r="L102" s="79"/>
      <c r="M102" s="79"/>
      <c r="N102" s="79"/>
      <c r="O102" s="79"/>
      <c r="P102" s="79"/>
      <c r="Q102" s="79"/>
      <c r="R102" s="79"/>
      <c r="S102" s="79"/>
    </row>
    <row r="103" spans="1:19" s="78" customFormat="1">
      <c r="A103" s="79"/>
      <c r="B103" s="76"/>
      <c r="C103" s="77"/>
      <c r="L103" s="79"/>
      <c r="M103" s="79"/>
      <c r="N103" s="79"/>
      <c r="O103" s="79"/>
      <c r="P103" s="79"/>
      <c r="Q103" s="79"/>
      <c r="R103" s="79"/>
      <c r="S103" s="79"/>
    </row>
    <row r="104" spans="1:19" s="78" customFormat="1">
      <c r="A104" s="79"/>
      <c r="B104" s="76"/>
      <c r="C104" s="77"/>
      <c r="L104" s="79"/>
      <c r="M104" s="79"/>
      <c r="N104" s="79"/>
      <c r="O104" s="79"/>
      <c r="P104" s="79"/>
      <c r="Q104" s="79"/>
      <c r="R104" s="79"/>
      <c r="S104" s="79"/>
    </row>
    <row r="105" spans="1:19" s="78" customFormat="1">
      <c r="A105" s="79"/>
      <c r="B105" s="76"/>
      <c r="C105" s="77"/>
      <c r="L105" s="79"/>
      <c r="M105" s="79"/>
      <c r="N105" s="79"/>
      <c r="O105" s="79"/>
      <c r="P105" s="79"/>
      <c r="Q105" s="79"/>
      <c r="R105" s="79"/>
      <c r="S105" s="79"/>
    </row>
    <row r="106" spans="1:19" s="78" customFormat="1">
      <c r="A106" s="79"/>
      <c r="B106" s="76"/>
      <c r="C106" s="77"/>
      <c r="L106" s="79"/>
      <c r="M106" s="79"/>
      <c r="N106" s="79"/>
      <c r="O106" s="79"/>
      <c r="P106" s="79"/>
      <c r="Q106" s="79"/>
      <c r="R106" s="79"/>
      <c r="S106" s="79"/>
    </row>
    <row r="107" spans="1:19" s="78" customFormat="1">
      <c r="A107" s="79"/>
      <c r="B107" s="76"/>
      <c r="C107" s="77"/>
      <c r="L107" s="79"/>
      <c r="M107" s="79"/>
      <c r="N107" s="79"/>
      <c r="O107" s="79"/>
      <c r="P107" s="79"/>
      <c r="Q107" s="79"/>
      <c r="R107" s="79"/>
      <c r="S107" s="79"/>
    </row>
    <row r="108" spans="1:19" s="78" customFormat="1">
      <c r="A108" s="79"/>
      <c r="B108" s="76"/>
      <c r="C108" s="77"/>
      <c r="L108" s="79"/>
      <c r="M108" s="79"/>
      <c r="N108" s="79"/>
      <c r="O108" s="79"/>
      <c r="P108" s="79"/>
      <c r="Q108" s="79"/>
      <c r="R108" s="79"/>
      <c r="S108" s="79"/>
    </row>
  </sheetData>
  <mergeCells count="6">
    <mergeCell ref="A1:A2"/>
    <mergeCell ref="B50:C50"/>
    <mergeCell ref="B51:C51"/>
    <mergeCell ref="B47:C47"/>
    <mergeCell ref="B48:C48"/>
    <mergeCell ref="B49:C49"/>
  </mergeCells>
  <printOptions horizontalCentered="1"/>
  <pageMargins left="0.7" right="0.7" top="0.75" bottom="0.75" header="0.3" footer="0.3"/>
  <pageSetup paperSize="9" scale="74" orientation="portrait" r:id="rId1"/>
  <headerFooter alignWithMargins="0">
    <oddHeader>&amp;C&amp;"Times New Roman,Félkövér"&amp;12
Hársfa Óvoda és Egységes Óvoda-Bölcsőde 2018. évi kiadásai (eFt)&amp;R&amp;"Times New Roman,Félkövér"5I. melléklet a 9/2018. (XII.5.)önkormányzati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1 melléklet</vt:lpstr>
      <vt:lpstr>2 melléklet</vt:lpstr>
      <vt:lpstr>2A melléklet</vt:lpstr>
      <vt:lpstr>3 melléklet</vt:lpstr>
      <vt:lpstr>4. melléklet</vt:lpstr>
      <vt:lpstr>4I melléklet</vt:lpstr>
      <vt:lpstr>4II melléklet</vt:lpstr>
      <vt:lpstr>4III melléklet</vt:lpstr>
      <vt:lpstr>5I melléklet</vt:lpstr>
      <vt:lpstr>5II melléklet</vt:lpstr>
      <vt:lpstr>6 melléklet</vt:lpstr>
      <vt:lpstr>7 melléklet</vt:lpstr>
      <vt:lpstr>8 melléklet</vt:lpstr>
      <vt:lpstr>10 melléklet</vt:lpstr>
      <vt:lpstr>12 melléklet</vt:lpstr>
      <vt:lpstr>13 melléklet</vt:lpstr>
      <vt:lpstr>14 melléklet</vt:lpstr>
      <vt:lpstr>15 melléklet</vt:lpstr>
      <vt:lpstr>16. melléklet</vt:lpstr>
      <vt:lpstr>1 tájékoztató tábla</vt:lpstr>
      <vt:lpstr>2 tájékoztató tábla</vt:lpstr>
      <vt:lpstr>3 tájékoztató tábla</vt:lpstr>
      <vt:lpstr>'1 melléklet'!Nyomtatási_terület</vt:lpstr>
      <vt:lpstr>'1 tájékoztató tábla'!Nyomtatási_terület</vt:lpstr>
      <vt:lpstr>'10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'16. melléklet'!Nyomtatási_terület</vt:lpstr>
      <vt:lpstr>'2 melléklet'!Nyomtatási_terület</vt:lpstr>
      <vt:lpstr>'2A melléklet'!Nyomtatási_terület</vt:lpstr>
      <vt:lpstr>'3 melléklet'!Nyomtatási_terület</vt:lpstr>
      <vt:lpstr>'3 tájékoztató tábla'!Nyomtatási_terület</vt:lpstr>
      <vt:lpstr>'4. melléklet'!Nyomtatási_terület</vt:lpstr>
      <vt:lpstr>'4I melléklet'!Nyomtatási_terület</vt:lpstr>
      <vt:lpstr>'4II melléklet'!Nyomtatási_terület</vt:lpstr>
      <vt:lpstr>'4III melléklet'!Nyomtatási_terület</vt:lpstr>
      <vt:lpstr>'5I melléklet'!Nyomtatási_terület</vt:lpstr>
      <vt:lpstr>'5II melléklet'!Nyomtatási_terület</vt:lpstr>
      <vt:lpstr>'6 melléklet'!Nyomtatási_terület</vt:lpstr>
      <vt:lpstr>'7 melléklet'!Nyomtatási_terület</vt:lpstr>
      <vt:lpstr>'8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farkasne.andrea</cp:lastModifiedBy>
  <cp:lastPrinted>2018-12-03T09:39:56Z</cp:lastPrinted>
  <dcterms:created xsi:type="dcterms:W3CDTF">2015-01-21T09:25:31Z</dcterms:created>
  <dcterms:modified xsi:type="dcterms:W3CDTF">2018-12-03T09:47:09Z</dcterms:modified>
</cp:coreProperties>
</file>