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heckCompatibility="1"/>
  <bookViews>
    <workbookView xWindow="0" yWindow="0" windowWidth="19200" windowHeight="11595" firstSheet="13" activeTab="21"/>
  </bookViews>
  <sheets>
    <sheet name="1 melléklet" sheetId="1" r:id="rId1"/>
    <sheet name="2 melléklet" sheetId="4" r:id="rId2"/>
    <sheet name="2A melléklet" sheetId="8" r:id="rId3"/>
    <sheet name="3 melléklet" sheetId="9" r:id="rId4"/>
    <sheet name="4. melléklet" sheetId="12" r:id="rId5"/>
    <sheet name="4I melléklet" sheetId="13" r:id="rId6"/>
    <sheet name="4II melléklet" sheetId="14" r:id="rId7"/>
    <sheet name="4III melléklet" sheetId="28" r:id="rId8"/>
    <sheet name="5I melléklet" sheetId="29" r:id="rId9"/>
    <sheet name="5II melléklet" sheetId="27" r:id="rId10"/>
    <sheet name="6 melléklet" sheetId="16" r:id="rId11"/>
    <sheet name="7 melléklet" sheetId="17" r:id="rId12"/>
    <sheet name="8 melléklet" sheetId="18" r:id="rId13"/>
    <sheet name="10 melléklet" sheetId="35" r:id="rId14"/>
    <sheet name="12 melléklet" sheetId="20" r:id="rId15"/>
    <sheet name="13 melléklet" sheetId="21" r:id="rId16"/>
    <sheet name="14 melléklet" sheetId="22" r:id="rId17"/>
    <sheet name="15 melléklet" sheetId="23" r:id="rId18"/>
    <sheet name="16. melléklet" sheetId="30" r:id="rId19"/>
    <sheet name="1 tájékoztató tábla" sheetId="32" r:id="rId20"/>
    <sheet name="2 tájékoztató tábla" sheetId="6" r:id="rId21"/>
    <sheet name="3 tájékoztató tábla" sheetId="24" r:id="rId22"/>
  </sheets>
  <definedNames>
    <definedName name="_xlnm.Print_Area" localSheetId="0">'1 melléklet'!$A$1:$C$7</definedName>
    <definedName name="_xlnm.Print_Area" localSheetId="19">'1 tájékoztató tábla'!$A$1:$I$182</definedName>
    <definedName name="_xlnm.Print_Area" localSheetId="13">'10 melléklet'!$A$1:$U$48</definedName>
    <definedName name="_xlnm.Print_Area" localSheetId="14">'12 melléklet'!$A$1:$O$43</definedName>
    <definedName name="_xlnm.Print_Area" localSheetId="15">'13 melléklet'!$A$1:$K$30</definedName>
    <definedName name="_xlnm.Print_Area" localSheetId="16">'14 melléklet'!$A$1:$G$13</definedName>
    <definedName name="_xlnm.Print_Area" localSheetId="17">'15 melléklet'!$A$1:$F$30</definedName>
    <definedName name="_xlnm.Print_Area" localSheetId="18">'16. melléklet'!$A$1:$F$47</definedName>
    <definedName name="_xlnm.Print_Area" localSheetId="1">'2 melléklet'!$A$1:$I$47</definedName>
    <definedName name="_xlnm.Print_Area" localSheetId="2">'2A melléklet'!$A$1:$J$58</definedName>
    <definedName name="_xlnm.Print_Area" localSheetId="3">'3 melléklet'!$A$1:$I$98</definedName>
    <definedName name="_xlnm.Print_Area" localSheetId="21">'3 tájékoztató tábla'!$A$1:$J$13</definedName>
    <definedName name="_xlnm.Print_Area" localSheetId="4">'4. melléklet'!$A$1:$I$49</definedName>
    <definedName name="_xlnm.Print_Area" localSheetId="5">'4I melléklet'!$A$1:$I$49</definedName>
    <definedName name="_xlnm.Print_Area" localSheetId="6">'4II melléklet'!$A$1:$I$49</definedName>
    <definedName name="_xlnm.Print_Area" localSheetId="7">'4III melléklet'!$A$1:$I$49</definedName>
    <definedName name="_xlnm.Print_Area" localSheetId="8">'5I melléklet'!$A$1:$I$56</definedName>
    <definedName name="_xlnm.Print_Area" localSheetId="9">'5II melléklet'!$A$1:$I$61</definedName>
    <definedName name="_xlnm.Print_Area" localSheetId="10">'6 melléklet'!$A$1:$I$60</definedName>
    <definedName name="_xlnm.Print_Area" localSheetId="11">'7 melléklet'!$A$1:$G$21</definedName>
    <definedName name="_xlnm.Print_Area" localSheetId="12">'8 melléklet'!$A$1:$I$7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9" l="1"/>
  <c r="H43" i="16"/>
  <c r="I43" i="16"/>
  <c r="H36" i="16"/>
  <c r="I36" i="16"/>
  <c r="G36" i="16"/>
  <c r="H28" i="16"/>
  <c r="H25" i="16"/>
  <c r="I25" i="16"/>
  <c r="I20" i="16"/>
  <c r="H20" i="16"/>
  <c r="G20" i="16"/>
  <c r="H11" i="16"/>
  <c r="I11" i="16"/>
  <c r="G11" i="16"/>
  <c r="H7" i="16"/>
  <c r="I7" i="16"/>
  <c r="I38" i="16"/>
  <c r="I9" i="16"/>
  <c r="I10" i="16"/>
  <c r="I13" i="16"/>
  <c r="I14" i="16"/>
  <c r="I15" i="16"/>
  <c r="I16" i="16"/>
  <c r="I17" i="16"/>
  <c r="I18" i="16"/>
  <c r="I19" i="16"/>
  <c r="I22" i="16"/>
  <c r="I23" i="16"/>
  <c r="I24" i="16"/>
  <c r="I31" i="16"/>
  <c r="I32" i="16"/>
  <c r="I33" i="16"/>
  <c r="I34" i="16"/>
  <c r="I35" i="16"/>
  <c r="I39" i="16"/>
  <c r="I40" i="16"/>
  <c r="I41" i="16"/>
  <c r="I42" i="16"/>
  <c r="G8" i="27"/>
  <c r="F24" i="27"/>
  <c r="G24" i="27"/>
  <c r="I22" i="27"/>
  <c r="H59" i="27"/>
  <c r="H44" i="27"/>
  <c r="H34" i="27"/>
  <c r="H24" i="27"/>
  <c r="I8" i="27"/>
  <c r="I3" i="27"/>
  <c r="I47" i="28"/>
  <c r="I46" i="28"/>
  <c r="I41" i="28"/>
  <c r="I42" i="28"/>
  <c r="I43" i="28"/>
  <c r="I40" i="28"/>
  <c r="I34" i="28"/>
  <c r="I35" i="28"/>
  <c r="I36" i="28"/>
  <c r="I37" i="28"/>
  <c r="I39" i="28" s="1"/>
  <c r="I38" i="28"/>
  <c r="I33" i="28"/>
  <c r="H48" i="28"/>
  <c r="H44" i="28"/>
  <c r="H39" i="28"/>
  <c r="H45" i="28" s="1"/>
  <c r="H49" i="28" s="1"/>
  <c r="I44" i="28"/>
  <c r="H24" i="28"/>
  <c r="I24" i="28"/>
  <c r="H23" i="28"/>
  <c r="I23" i="28"/>
  <c r="H20" i="28"/>
  <c r="I20" i="28"/>
  <c r="H19" i="28"/>
  <c r="I19" i="28"/>
  <c r="H12" i="28"/>
  <c r="I12" i="28"/>
  <c r="I6" i="28"/>
  <c r="I7" i="28"/>
  <c r="I8" i="28"/>
  <c r="I9" i="28"/>
  <c r="I10" i="28"/>
  <c r="I11" i="28"/>
  <c r="I13" i="28"/>
  <c r="I14" i="28"/>
  <c r="I15" i="28"/>
  <c r="I15" i="12" s="1"/>
  <c r="I16" i="28"/>
  <c r="I16" i="12" s="1"/>
  <c r="I17" i="28"/>
  <c r="I18" i="28"/>
  <c r="I21" i="28"/>
  <c r="I22" i="28"/>
  <c r="I5" i="28"/>
  <c r="H48" i="14"/>
  <c r="I48" i="14"/>
  <c r="H44" i="14"/>
  <c r="H39" i="14"/>
  <c r="H39" i="12" s="1"/>
  <c r="I35" i="14"/>
  <c r="I36" i="14"/>
  <c r="I37" i="14"/>
  <c r="I38" i="14"/>
  <c r="I40" i="14"/>
  <c r="I41" i="14"/>
  <c r="I42" i="14"/>
  <c r="I43" i="14"/>
  <c r="I46" i="14"/>
  <c r="I47" i="14"/>
  <c r="H23" i="14"/>
  <c r="I23" i="14"/>
  <c r="H19" i="14"/>
  <c r="H19" i="12" s="1"/>
  <c r="H12" i="14"/>
  <c r="H12" i="12" s="1"/>
  <c r="I6" i="14"/>
  <c r="I7" i="14"/>
  <c r="I8" i="14"/>
  <c r="I9" i="14"/>
  <c r="I10" i="14"/>
  <c r="I11" i="14"/>
  <c r="I11" i="12" s="1"/>
  <c r="I13" i="14"/>
  <c r="I19" i="14" s="1"/>
  <c r="I14" i="14"/>
  <c r="I15" i="14"/>
  <c r="I16" i="14"/>
  <c r="I17" i="14"/>
  <c r="I18" i="14"/>
  <c r="I21" i="14"/>
  <c r="I22" i="14"/>
  <c r="I5" i="14"/>
  <c r="I12" i="14" s="1"/>
  <c r="H48" i="13"/>
  <c r="I48" i="13"/>
  <c r="H44" i="13"/>
  <c r="I44" i="13"/>
  <c r="H39" i="13"/>
  <c r="H45" i="13" s="1"/>
  <c r="I34" i="13"/>
  <c r="I35" i="13"/>
  <c r="I39" i="13" s="1"/>
  <c r="I36" i="13"/>
  <c r="I37" i="13"/>
  <c r="I38" i="13"/>
  <c r="I40" i="13"/>
  <c r="I41" i="13"/>
  <c r="I42" i="13"/>
  <c r="I43" i="13"/>
  <c r="I46" i="13"/>
  <c r="I47" i="13"/>
  <c r="I33" i="13"/>
  <c r="H19" i="13"/>
  <c r="I19" i="13"/>
  <c r="H12" i="13"/>
  <c r="H20" i="13" s="1"/>
  <c r="I6" i="13"/>
  <c r="I6" i="12" s="1"/>
  <c r="I7" i="13"/>
  <c r="I8" i="13"/>
  <c r="I9" i="13"/>
  <c r="I10" i="13"/>
  <c r="I11" i="13"/>
  <c r="I13" i="13"/>
  <c r="I14" i="13"/>
  <c r="I15" i="13"/>
  <c r="I16" i="13"/>
  <c r="I17" i="13"/>
  <c r="I18" i="13"/>
  <c r="I21" i="13"/>
  <c r="I22" i="13"/>
  <c r="I23" i="13"/>
  <c r="I23" i="12" s="1"/>
  <c r="I5" i="13"/>
  <c r="H48" i="12"/>
  <c r="H34" i="12"/>
  <c r="H35" i="12"/>
  <c r="H36" i="12"/>
  <c r="H37" i="12"/>
  <c r="H38" i="12"/>
  <c r="H40" i="12"/>
  <c r="H41" i="12"/>
  <c r="H42" i="12"/>
  <c r="H43" i="12"/>
  <c r="H46" i="12"/>
  <c r="H47" i="12"/>
  <c r="H33" i="12"/>
  <c r="I7" i="12"/>
  <c r="I10" i="12"/>
  <c r="I14" i="12"/>
  <c r="I18" i="12"/>
  <c r="I22" i="12"/>
  <c r="H6" i="12"/>
  <c r="H7" i="12"/>
  <c r="H8" i="12"/>
  <c r="H9" i="12"/>
  <c r="H10" i="12"/>
  <c r="H11" i="12"/>
  <c r="H13" i="12"/>
  <c r="H14" i="12"/>
  <c r="H15" i="12"/>
  <c r="H16" i="12"/>
  <c r="H17" i="12"/>
  <c r="H18" i="12"/>
  <c r="H21" i="12"/>
  <c r="H22" i="12"/>
  <c r="H23" i="12"/>
  <c r="H5" i="12"/>
  <c r="H27" i="29"/>
  <c r="H30" i="16" l="1"/>
  <c r="H49" i="27"/>
  <c r="H61" i="27" s="1"/>
  <c r="I42" i="12"/>
  <c r="I43" i="12"/>
  <c r="I37" i="12"/>
  <c r="I36" i="12"/>
  <c r="I48" i="28"/>
  <c r="I48" i="12" s="1"/>
  <c r="I45" i="28"/>
  <c r="I44" i="14"/>
  <c r="I44" i="12" s="1"/>
  <c r="H45" i="14"/>
  <c r="H49" i="14" s="1"/>
  <c r="I38" i="12"/>
  <c r="I20" i="14"/>
  <c r="I24" i="14" s="1"/>
  <c r="I8" i="12"/>
  <c r="H20" i="14"/>
  <c r="H24" i="14" s="1"/>
  <c r="I5" i="12"/>
  <c r="I47" i="12"/>
  <c r="I35" i="12"/>
  <c r="H44" i="12"/>
  <c r="I46" i="12"/>
  <c r="I19" i="12"/>
  <c r="I17" i="12"/>
  <c r="I13" i="12"/>
  <c r="I41" i="12"/>
  <c r="I40" i="12"/>
  <c r="I21" i="12"/>
  <c r="I9" i="12"/>
  <c r="I45" i="13"/>
  <c r="H49" i="13"/>
  <c r="H24" i="13"/>
  <c r="I12" i="13"/>
  <c r="H55" i="29"/>
  <c r="I55" i="29"/>
  <c r="H51" i="29"/>
  <c r="I51" i="29"/>
  <c r="H47" i="29"/>
  <c r="I47" i="29"/>
  <c r="H42" i="29"/>
  <c r="H37" i="29"/>
  <c r="H32" i="29"/>
  <c r="I32" i="29"/>
  <c r="H22" i="29"/>
  <c r="I22" i="29"/>
  <c r="H17" i="29"/>
  <c r="H12" i="29"/>
  <c r="I12" i="29"/>
  <c r="H7" i="29"/>
  <c r="I7" i="29"/>
  <c r="I5" i="29"/>
  <c r="I6" i="29"/>
  <c r="I8" i="29"/>
  <c r="I9" i="29"/>
  <c r="I10" i="29"/>
  <c r="I11" i="29"/>
  <c r="I13" i="29"/>
  <c r="I14" i="29"/>
  <c r="I15" i="29"/>
  <c r="I16" i="29"/>
  <c r="I17" i="29" s="1"/>
  <c r="I18" i="29"/>
  <c r="I19" i="29"/>
  <c r="I20" i="29"/>
  <c r="I21" i="29"/>
  <c r="I23" i="29"/>
  <c r="I24" i="29"/>
  <c r="I25" i="29"/>
  <c r="I26" i="29"/>
  <c r="I27" i="29" s="1"/>
  <c r="I28" i="29"/>
  <c r="I29" i="29"/>
  <c r="I30" i="29"/>
  <c r="I31" i="29"/>
  <c r="I33" i="29"/>
  <c r="I34" i="29"/>
  <c r="I35" i="29"/>
  <c r="I36" i="29"/>
  <c r="I37" i="29" s="1"/>
  <c r="I38" i="29"/>
  <c r="I39" i="29"/>
  <c r="I40" i="29"/>
  <c r="I41" i="29"/>
  <c r="I42" i="29" s="1"/>
  <c r="I43" i="29"/>
  <c r="I44" i="29"/>
  <c r="I45" i="29"/>
  <c r="I46" i="29"/>
  <c r="I48" i="29"/>
  <c r="I49" i="29"/>
  <c r="I50" i="29"/>
  <c r="I53" i="29"/>
  <c r="I54" i="29"/>
  <c r="I4" i="29"/>
  <c r="I45" i="8"/>
  <c r="G7" i="8"/>
  <c r="H7" i="8"/>
  <c r="I7" i="8"/>
  <c r="J7" i="8"/>
  <c r="F7" i="8"/>
  <c r="I55" i="8"/>
  <c r="J55" i="8"/>
  <c r="I50" i="8"/>
  <c r="I38" i="8"/>
  <c r="I25" i="8"/>
  <c r="J25" i="8"/>
  <c r="I19" i="8"/>
  <c r="J19" i="8"/>
  <c r="J17" i="8"/>
  <c r="I10" i="8"/>
  <c r="J10" i="8"/>
  <c r="I4" i="8"/>
  <c r="I28" i="8" s="1"/>
  <c r="J41" i="8"/>
  <c r="J42" i="8"/>
  <c r="J43" i="8"/>
  <c r="J44" i="8"/>
  <c r="J46" i="8"/>
  <c r="J47" i="8"/>
  <c r="J48" i="8"/>
  <c r="J49" i="8"/>
  <c r="J51" i="8"/>
  <c r="J52" i="8"/>
  <c r="J53" i="8"/>
  <c r="J54" i="8"/>
  <c r="J56" i="8"/>
  <c r="J57" i="8"/>
  <c r="J5" i="8"/>
  <c r="J6" i="8"/>
  <c r="J8" i="8"/>
  <c r="J9" i="8"/>
  <c r="J11" i="8"/>
  <c r="J12" i="8"/>
  <c r="J13" i="8"/>
  <c r="J14" i="8"/>
  <c r="J15" i="8"/>
  <c r="J16" i="8"/>
  <c r="J18" i="8"/>
  <c r="J20" i="8"/>
  <c r="J21" i="8"/>
  <c r="J22" i="8"/>
  <c r="J23" i="8"/>
  <c r="J24" i="8"/>
  <c r="J26" i="8"/>
  <c r="J27" i="8"/>
  <c r="I22" i="9"/>
  <c r="H12" i="9"/>
  <c r="H5" i="9"/>
  <c r="F20" i="17"/>
  <c r="G20" i="17"/>
  <c r="F15" i="17"/>
  <c r="G15" i="17"/>
  <c r="F13" i="17"/>
  <c r="G13" i="17"/>
  <c r="F7" i="17"/>
  <c r="F4" i="17"/>
  <c r="F11" i="17" s="1"/>
  <c r="F21" i="17" s="1"/>
  <c r="G5" i="17"/>
  <c r="G4" i="17" s="1"/>
  <c r="G6" i="17"/>
  <c r="G8" i="17"/>
  <c r="G9" i="17"/>
  <c r="G7" i="17" s="1"/>
  <c r="G10" i="17"/>
  <c r="G12" i="17"/>
  <c r="G14" i="17"/>
  <c r="G16" i="17"/>
  <c r="G17" i="17"/>
  <c r="G18" i="17"/>
  <c r="G19" i="17"/>
  <c r="H4" i="9" l="1"/>
  <c r="I49" i="28"/>
  <c r="H49" i="12"/>
  <c r="H45" i="12"/>
  <c r="H24" i="12"/>
  <c r="H20" i="12"/>
  <c r="I49" i="13"/>
  <c r="I12" i="12"/>
  <c r="I20" i="13"/>
  <c r="G11" i="17"/>
  <c r="G21" i="17" s="1"/>
  <c r="H52" i="29"/>
  <c r="H56" i="29" s="1"/>
  <c r="I52" i="29"/>
  <c r="I56" i="29" s="1"/>
  <c r="J50" i="8"/>
  <c r="I58" i="8"/>
  <c r="J45" i="8"/>
  <c r="J4" i="8"/>
  <c r="F17" i="4"/>
  <c r="G17" i="4"/>
  <c r="H17" i="4"/>
  <c r="I17" i="4"/>
  <c r="H46" i="4"/>
  <c r="I46" i="4"/>
  <c r="H42" i="4"/>
  <c r="H37" i="4"/>
  <c r="H21" i="4"/>
  <c r="I21" i="4"/>
  <c r="H11" i="4"/>
  <c r="H18" i="4" s="1"/>
  <c r="H22" i="4" s="1"/>
  <c r="I45" i="4"/>
  <c r="I44" i="4"/>
  <c r="I41" i="4"/>
  <c r="I40" i="4"/>
  <c r="I39" i="4"/>
  <c r="I38" i="4"/>
  <c r="I36" i="4"/>
  <c r="I35" i="4"/>
  <c r="I34" i="4"/>
  <c r="I33" i="4"/>
  <c r="I6" i="4"/>
  <c r="I7" i="4"/>
  <c r="I8" i="4"/>
  <c r="I9" i="4"/>
  <c r="I10" i="4"/>
  <c r="I12" i="4"/>
  <c r="I13" i="4"/>
  <c r="I14" i="4"/>
  <c r="I15" i="4"/>
  <c r="I16" i="4"/>
  <c r="I19" i="4"/>
  <c r="I20" i="4"/>
  <c r="I5" i="4"/>
  <c r="I24" i="13" l="1"/>
  <c r="I24" i="12" s="1"/>
  <c r="I20" i="12"/>
  <c r="I42" i="4"/>
  <c r="H43" i="4"/>
  <c r="H47" i="4" s="1"/>
  <c r="I11" i="4"/>
  <c r="I18" i="4" s="1"/>
  <c r="I22" i="4" s="1"/>
  <c r="F17" i="9"/>
  <c r="H91" i="9"/>
  <c r="H80" i="9"/>
  <c r="H73" i="9"/>
  <c r="H59" i="9"/>
  <c r="H66" i="9"/>
  <c r="H46" i="9"/>
  <c r="H42" i="9"/>
  <c r="H32" i="9" s="1"/>
  <c r="H38" i="9"/>
  <c r="H36" i="9"/>
  <c r="H26" i="9"/>
  <c r="H24" i="9" s="1"/>
  <c r="I70" i="9"/>
  <c r="H98" i="9" l="1"/>
  <c r="K29" i="35"/>
  <c r="O46" i="35"/>
  <c r="L46" i="35"/>
  <c r="K46" i="35"/>
  <c r="J46" i="35"/>
  <c r="Q45" i="35"/>
  <c r="M45" i="35"/>
  <c r="Q44" i="35"/>
  <c r="M44" i="35"/>
  <c r="R43" i="35"/>
  <c r="Q43" i="35"/>
  <c r="M43" i="35"/>
  <c r="Q42" i="35"/>
  <c r="M42" i="35"/>
  <c r="P41" i="35"/>
  <c r="O41" i="35"/>
  <c r="N41" i="35"/>
  <c r="R41" i="35" s="1"/>
  <c r="M41" i="35"/>
  <c r="P40" i="35"/>
  <c r="O40" i="35"/>
  <c r="N40" i="35"/>
  <c r="Q40" i="35" s="1"/>
  <c r="M40" i="35"/>
  <c r="Q39" i="35"/>
  <c r="P39" i="35"/>
  <c r="O39" i="35"/>
  <c r="N39" i="35"/>
  <c r="P15" i="35" s="1"/>
  <c r="M39" i="35"/>
  <c r="P38" i="35"/>
  <c r="O38" i="35"/>
  <c r="N38" i="35"/>
  <c r="Q38" i="35" s="1"/>
  <c r="M38" i="35"/>
  <c r="Q37" i="35"/>
  <c r="P37" i="35"/>
  <c r="O37" i="35"/>
  <c r="Q11" i="35" s="1"/>
  <c r="N37" i="35"/>
  <c r="P11" i="35" s="1"/>
  <c r="M37" i="35"/>
  <c r="O36" i="35"/>
  <c r="N36" i="35"/>
  <c r="N46" i="35" s="1"/>
  <c r="M36" i="35"/>
  <c r="M46" i="35" s="1"/>
  <c r="N29" i="35"/>
  <c r="M29" i="35"/>
  <c r="D29" i="35"/>
  <c r="C29" i="35"/>
  <c r="S28" i="35"/>
  <c r="S27" i="35"/>
  <c r="S26" i="35"/>
  <c r="G26" i="35"/>
  <c r="L26" i="35" s="1"/>
  <c r="E26" i="35"/>
  <c r="L25" i="35"/>
  <c r="G25" i="35"/>
  <c r="S24" i="35"/>
  <c r="S23" i="35"/>
  <c r="S22" i="35"/>
  <c r="G22" i="35"/>
  <c r="L22" i="35" s="1"/>
  <c r="G21" i="35"/>
  <c r="L21" i="35" s="1"/>
  <c r="S20" i="35"/>
  <c r="G20" i="35"/>
  <c r="Q19" i="35"/>
  <c r="P19" i="35"/>
  <c r="G19" i="35"/>
  <c r="S18" i="35"/>
  <c r="G18" i="35"/>
  <c r="L18" i="35" s="1"/>
  <c r="L17" i="35"/>
  <c r="G17" i="35"/>
  <c r="S16" i="35"/>
  <c r="L16" i="35"/>
  <c r="G16" i="35"/>
  <c r="R15" i="35"/>
  <c r="Q15" i="35"/>
  <c r="G15" i="35"/>
  <c r="L15" i="35" s="1"/>
  <c r="S14" i="35"/>
  <c r="O13" i="35"/>
  <c r="S12" i="35"/>
  <c r="L12" i="35"/>
  <c r="G12" i="35"/>
  <c r="S11" i="35"/>
  <c r="T11" i="35" s="1"/>
  <c r="R11" i="35"/>
  <c r="L11" i="35"/>
  <c r="G11" i="35"/>
  <c r="S10" i="35"/>
  <c r="L10" i="35"/>
  <c r="G10" i="35"/>
  <c r="R9" i="35"/>
  <c r="Q9" i="35"/>
  <c r="Q29" i="35" s="1"/>
  <c r="L9" i="35"/>
  <c r="G9" i="35"/>
  <c r="L19" i="35" l="1"/>
  <c r="L29" i="35" s="1"/>
  <c r="L7" i="35" s="1"/>
  <c r="O7" i="35" s="1"/>
  <c r="S15" i="35"/>
  <c r="T15" i="35" s="1"/>
  <c r="R19" i="35"/>
  <c r="P46" i="35"/>
  <c r="Q41" i="35"/>
  <c r="L20" i="35"/>
  <c r="G29" i="35"/>
  <c r="H21" i="35"/>
  <c r="R37" i="35"/>
  <c r="R39" i="35"/>
  <c r="P9" i="35"/>
  <c r="H18" i="35"/>
  <c r="H26" i="35"/>
  <c r="Q36" i="35"/>
  <c r="Q46" i="35" s="1"/>
  <c r="H146" i="32"/>
  <c r="H80" i="32"/>
  <c r="I30" i="32"/>
  <c r="K18" i="35" l="1"/>
  <c r="J18" i="35"/>
  <c r="I18" i="35"/>
  <c r="J21" i="35"/>
  <c r="I21" i="35"/>
  <c r="K21" i="35"/>
  <c r="P29" i="35"/>
  <c r="S9" i="35"/>
  <c r="T9" i="35" s="1"/>
  <c r="S19" i="35"/>
  <c r="T19" i="35" s="1"/>
  <c r="K26" i="35"/>
  <c r="J26" i="35"/>
  <c r="I26" i="35"/>
  <c r="H11" i="35"/>
  <c r="H12" i="35"/>
  <c r="H25" i="35"/>
  <c r="H17" i="35"/>
  <c r="H9" i="35"/>
  <c r="H15" i="35"/>
  <c r="H10" i="35"/>
  <c r="H22" i="35"/>
  <c r="R46" i="35"/>
  <c r="H20" i="35"/>
  <c r="H19" i="35"/>
  <c r="H16" i="35"/>
  <c r="I6" i="32"/>
  <c r="I7" i="32"/>
  <c r="I8" i="32"/>
  <c r="I9" i="32"/>
  <c r="I10" i="32"/>
  <c r="I11" i="32"/>
  <c r="I12" i="32"/>
  <c r="I13" i="32"/>
  <c r="I14" i="32"/>
  <c r="I15" i="32"/>
  <c r="I16" i="32"/>
  <c r="I17" i="32"/>
  <c r="I18" i="32"/>
  <c r="I19" i="32"/>
  <c r="I20" i="32"/>
  <c r="I21" i="32"/>
  <c r="I22" i="32"/>
  <c r="I23" i="32"/>
  <c r="I24" i="32"/>
  <c r="I25" i="32"/>
  <c r="I26" i="32"/>
  <c r="I27" i="32"/>
  <c r="I28" i="32"/>
  <c r="I29" i="32"/>
  <c r="I31" i="32"/>
  <c r="I32" i="32"/>
  <c r="I33" i="32"/>
  <c r="I34" i="32"/>
  <c r="I35" i="32"/>
  <c r="I36" i="32"/>
  <c r="I37" i="32"/>
  <c r="I38" i="32"/>
  <c r="I39" i="32"/>
  <c r="I40" i="32"/>
  <c r="I41" i="32"/>
  <c r="I42" i="32"/>
  <c r="I43" i="32"/>
  <c r="I44" i="32"/>
  <c r="I45" i="32"/>
  <c r="I46" i="32"/>
  <c r="I47" i="32"/>
  <c r="I48" i="32"/>
  <c r="I49" i="32"/>
  <c r="I50" i="32"/>
  <c r="I51" i="32"/>
  <c r="I52" i="32"/>
  <c r="I53" i="32"/>
  <c r="I54" i="32"/>
  <c r="I55" i="32"/>
  <c r="I56" i="32"/>
  <c r="I57" i="32"/>
  <c r="I58" i="32"/>
  <c r="I59" i="32"/>
  <c r="I60" i="32"/>
  <c r="I61" i="32"/>
  <c r="I62" i="32"/>
  <c r="I63" i="32"/>
  <c r="I64" i="32"/>
  <c r="I65" i="32"/>
  <c r="I66" i="32"/>
  <c r="I67" i="32"/>
  <c r="I68" i="32"/>
  <c r="I69" i="32"/>
  <c r="I70" i="32"/>
  <c r="I71" i="32"/>
  <c r="I72" i="32"/>
  <c r="I73" i="32"/>
  <c r="I74" i="32"/>
  <c r="I75" i="32"/>
  <c r="I76" i="32"/>
  <c r="I77" i="32"/>
  <c r="I78" i="32"/>
  <c r="I79" i="32"/>
  <c r="I80" i="32"/>
  <c r="I81" i="32"/>
  <c r="I82" i="32"/>
  <c r="I83" i="32"/>
  <c r="I84" i="32"/>
  <c r="I85" i="32"/>
  <c r="I86" i="32"/>
  <c r="I87" i="32"/>
  <c r="I88" i="32"/>
  <c r="I89" i="32"/>
  <c r="I90" i="32"/>
  <c r="I91" i="32"/>
  <c r="I92" i="32"/>
  <c r="I93" i="32"/>
  <c r="I94" i="32"/>
  <c r="I95" i="32"/>
  <c r="I96" i="32"/>
  <c r="I97" i="32"/>
  <c r="I98" i="32"/>
  <c r="I99" i="32"/>
  <c r="I100" i="32"/>
  <c r="I101" i="32"/>
  <c r="I102" i="32"/>
  <c r="I103" i="32"/>
  <c r="I104" i="32"/>
  <c r="I105" i="32"/>
  <c r="I106" i="32"/>
  <c r="I107" i="32"/>
  <c r="I108" i="32"/>
  <c r="I109" i="32"/>
  <c r="I110" i="32"/>
  <c r="I111" i="32"/>
  <c r="I112" i="32"/>
  <c r="I113" i="32"/>
  <c r="I114" i="32"/>
  <c r="I115" i="32"/>
  <c r="I116" i="32"/>
  <c r="I117" i="32"/>
  <c r="I118" i="32"/>
  <c r="I119" i="32"/>
  <c r="I120" i="32"/>
  <c r="I121" i="32"/>
  <c r="I122" i="32"/>
  <c r="I123" i="32"/>
  <c r="I124" i="32"/>
  <c r="I125" i="32"/>
  <c r="I126" i="32"/>
  <c r="I127" i="32"/>
  <c r="I128" i="32"/>
  <c r="I129" i="32"/>
  <c r="I130" i="32"/>
  <c r="I131" i="32"/>
  <c r="I132" i="32"/>
  <c r="I133" i="32"/>
  <c r="I134" i="32"/>
  <c r="I135" i="32"/>
  <c r="I136" i="32"/>
  <c r="I137" i="32"/>
  <c r="I138" i="32"/>
  <c r="I139" i="32"/>
  <c r="I140" i="32"/>
  <c r="I141" i="32"/>
  <c r="I142" i="32"/>
  <c r="I143" i="32"/>
  <c r="I144" i="32"/>
  <c r="I145" i="32"/>
  <c r="I146" i="32"/>
  <c r="I147" i="32"/>
  <c r="I148" i="32"/>
  <c r="I149" i="32"/>
  <c r="I150" i="32"/>
  <c r="I151" i="32"/>
  <c r="I152" i="32"/>
  <c r="I153" i="32"/>
  <c r="I154" i="32"/>
  <c r="I155" i="32"/>
  <c r="I156" i="32"/>
  <c r="I157" i="32"/>
  <c r="I158" i="32"/>
  <c r="I159" i="32"/>
  <c r="I160" i="32"/>
  <c r="I161" i="32"/>
  <c r="I162" i="32"/>
  <c r="I163" i="32"/>
  <c r="I164" i="32"/>
  <c r="I165" i="32"/>
  <c r="I166" i="32"/>
  <c r="I167" i="32"/>
  <c r="I168" i="32"/>
  <c r="I169" i="32"/>
  <c r="I170" i="32"/>
  <c r="I171" i="32"/>
  <c r="I172" i="32"/>
  <c r="I173" i="32"/>
  <c r="I174" i="32"/>
  <c r="I175" i="32"/>
  <c r="I176" i="32"/>
  <c r="I177" i="32"/>
  <c r="I178" i="32"/>
  <c r="I179" i="32"/>
  <c r="I180" i="32"/>
  <c r="I181" i="32"/>
  <c r="I182" i="32"/>
  <c r="I5" i="32"/>
  <c r="I19" i="35" l="1"/>
  <c r="O19" i="35" s="1"/>
  <c r="K19" i="35"/>
  <c r="J19" i="35"/>
  <c r="J10" i="35"/>
  <c r="I10" i="35"/>
  <c r="K10" i="35"/>
  <c r="K25" i="35"/>
  <c r="J25" i="35"/>
  <c r="I25" i="35"/>
  <c r="O25" i="35" s="1"/>
  <c r="I20" i="35"/>
  <c r="J20" i="35"/>
  <c r="K20" i="35"/>
  <c r="J15" i="35"/>
  <c r="I15" i="35"/>
  <c r="K15" i="35"/>
  <c r="K12" i="35"/>
  <c r="J12" i="35"/>
  <c r="I12" i="35"/>
  <c r="H29" i="35"/>
  <c r="J9" i="35"/>
  <c r="I9" i="35"/>
  <c r="K9" i="35"/>
  <c r="K11" i="35"/>
  <c r="J11" i="35"/>
  <c r="I11" i="35"/>
  <c r="O21" i="35"/>
  <c r="R21" i="35" s="1"/>
  <c r="J16" i="35"/>
  <c r="I16" i="35"/>
  <c r="K16" i="35"/>
  <c r="K22" i="35"/>
  <c r="J22" i="35"/>
  <c r="I22" i="35"/>
  <c r="K17" i="35"/>
  <c r="J17" i="35"/>
  <c r="I17" i="35"/>
  <c r="O17" i="35" s="1"/>
  <c r="O26" i="35"/>
  <c r="E38" i="35" s="1"/>
  <c r="E40" i="35" s="1"/>
  <c r="I70" i="6"/>
  <c r="J70" i="6"/>
  <c r="K70" i="6"/>
  <c r="L70" i="6"/>
  <c r="M70" i="6"/>
  <c r="N70" i="6"/>
  <c r="P70" i="6"/>
  <c r="I64" i="6"/>
  <c r="J64" i="6"/>
  <c r="K64" i="6"/>
  <c r="L64" i="6"/>
  <c r="M64" i="6"/>
  <c r="N64" i="6"/>
  <c r="O64" i="6"/>
  <c r="P64" i="6"/>
  <c r="Q64" i="6"/>
  <c r="R64" i="6"/>
  <c r="I55" i="6"/>
  <c r="J55" i="6"/>
  <c r="K55" i="6"/>
  <c r="L55" i="6"/>
  <c r="M55" i="6"/>
  <c r="N55" i="6"/>
  <c r="P55" i="6"/>
  <c r="I54" i="6"/>
  <c r="J54" i="6"/>
  <c r="K54" i="6"/>
  <c r="L54" i="6"/>
  <c r="M54" i="6"/>
  <c r="N54" i="6"/>
  <c r="O54" i="6"/>
  <c r="P54" i="6"/>
  <c r="Q54" i="6"/>
  <c r="I48" i="6"/>
  <c r="J48" i="6"/>
  <c r="K48" i="6"/>
  <c r="L48" i="6"/>
  <c r="M48" i="6"/>
  <c r="N48" i="6"/>
  <c r="O48" i="6"/>
  <c r="P48" i="6"/>
  <c r="Q48" i="6"/>
  <c r="R48" i="6"/>
  <c r="I45" i="6"/>
  <c r="J45" i="6"/>
  <c r="K45" i="6"/>
  <c r="L45" i="6"/>
  <c r="M45" i="6"/>
  <c r="N45" i="6"/>
  <c r="O45" i="6"/>
  <c r="P45" i="6"/>
  <c r="Q45" i="6"/>
  <c r="R45" i="6"/>
  <c r="I37" i="6"/>
  <c r="J37" i="6"/>
  <c r="K37" i="6"/>
  <c r="L37" i="6"/>
  <c r="M37" i="6"/>
  <c r="N37" i="6"/>
  <c r="O37" i="6"/>
  <c r="P37" i="6"/>
  <c r="Q37" i="6"/>
  <c r="R37" i="6"/>
  <c r="I34" i="6"/>
  <c r="J34" i="6"/>
  <c r="K34" i="6"/>
  <c r="L34" i="6"/>
  <c r="M34" i="6"/>
  <c r="N34" i="6"/>
  <c r="O34" i="6"/>
  <c r="O55" i="6" s="1"/>
  <c r="O70" i="6" s="1"/>
  <c r="P34" i="6"/>
  <c r="I23" i="6"/>
  <c r="J23" i="6"/>
  <c r="K23" i="6"/>
  <c r="L23" i="6"/>
  <c r="M23" i="6"/>
  <c r="N23" i="6"/>
  <c r="O23" i="6"/>
  <c r="P23" i="6"/>
  <c r="Q23" i="6"/>
  <c r="R23" i="6"/>
  <c r="I22" i="6"/>
  <c r="J22" i="6"/>
  <c r="K22" i="6"/>
  <c r="L22" i="6"/>
  <c r="M22" i="6"/>
  <c r="N22" i="6"/>
  <c r="O22" i="6"/>
  <c r="P22" i="6"/>
  <c r="Q22" i="6"/>
  <c r="R22" i="6"/>
  <c r="I21" i="6"/>
  <c r="J21" i="6"/>
  <c r="K21" i="6"/>
  <c r="L21" i="6"/>
  <c r="M21" i="6"/>
  <c r="N21" i="6"/>
  <c r="O21" i="6"/>
  <c r="P21" i="6"/>
  <c r="Q21" i="6"/>
  <c r="R21" i="6"/>
  <c r="I17" i="6"/>
  <c r="J17" i="6"/>
  <c r="K17" i="6"/>
  <c r="L17" i="6"/>
  <c r="M17" i="6"/>
  <c r="N17" i="6"/>
  <c r="O17" i="6"/>
  <c r="P17" i="6"/>
  <c r="Q17" i="6"/>
  <c r="R17" i="6"/>
  <c r="Q4" i="6"/>
  <c r="Q5" i="6"/>
  <c r="Q6" i="6"/>
  <c r="Q7" i="6"/>
  <c r="Q8" i="6"/>
  <c r="Q9" i="6"/>
  <c r="Q10" i="6"/>
  <c r="Q11" i="6"/>
  <c r="Q12" i="6"/>
  <c r="Q13" i="6"/>
  <c r="Q14" i="6"/>
  <c r="Q15" i="6"/>
  <c r="Q16" i="6"/>
  <c r="Q18" i="6"/>
  <c r="Q19" i="6"/>
  <c r="Q20" i="6"/>
  <c r="Q24" i="6"/>
  <c r="Q25" i="6"/>
  <c r="Q26" i="6"/>
  <c r="Q27" i="6"/>
  <c r="Q28" i="6"/>
  <c r="Q29" i="6"/>
  <c r="Q30" i="6"/>
  <c r="Q31" i="6"/>
  <c r="Q32" i="6"/>
  <c r="Q34" i="6" s="1"/>
  <c r="Q55" i="6" s="1"/>
  <c r="Q70" i="6" s="1"/>
  <c r="Q33" i="6"/>
  <c r="Q35" i="6"/>
  <c r="Q36" i="6"/>
  <c r="Q38" i="6"/>
  <c r="Q39" i="6"/>
  <c r="Q40" i="6"/>
  <c r="Q41" i="6"/>
  <c r="Q42" i="6"/>
  <c r="Q43" i="6"/>
  <c r="Q44" i="6"/>
  <c r="Q46" i="6"/>
  <c r="Q47" i="6"/>
  <c r="Q49" i="6"/>
  <c r="Q50" i="6"/>
  <c r="Q51" i="6"/>
  <c r="Q52" i="6"/>
  <c r="Q53" i="6"/>
  <c r="Q56" i="6"/>
  <c r="Q57" i="6"/>
  <c r="Q58" i="6"/>
  <c r="Q59" i="6"/>
  <c r="Q60" i="6"/>
  <c r="Q61" i="6"/>
  <c r="Q62" i="6"/>
  <c r="Q63" i="6"/>
  <c r="Q65" i="6"/>
  <c r="Q66" i="6"/>
  <c r="Q67" i="6"/>
  <c r="Q68" i="6"/>
  <c r="Q69" i="6"/>
  <c r="P4" i="6"/>
  <c r="R4" i="6" s="1"/>
  <c r="P5" i="6"/>
  <c r="P6" i="6"/>
  <c r="R6" i="6" s="1"/>
  <c r="P7" i="6"/>
  <c r="R7" i="6" s="1"/>
  <c r="P8" i="6"/>
  <c r="R8" i="6" s="1"/>
  <c r="P9" i="6"/>
  <c r="R9" i="6" s="1"/>
  <c r="P10" i="6"/>
  <c r="R10" i="6" s="1"/>
  <c r="P11" i="6"/>
  <c r="R11" i="6" s="1"/>
  <c r="P12" i="6"/>
  <c r="R12" i="6" s="1"/>
  <c r="P13" i="6"/>
  <c r="R13" i="6" s="1"/>
  <c r="P14" i="6"/>
  <c r="R14" i="6" s="1"/>
  <c r="P15" i="6"/>
  <c r="R15" i="6" s="1"/>
  <c r="P16" i="6"/>
  <c r="R16" i="6" s="1"/>
  <c r="P18" i="6"/>
  <c r="R18" i="6" s="1"/>
  <c r="P19" i="6"/>
  <c r="R19" i="6" s="1"/>
  <c r="P20" i="6"/>
  <c r="R20" i="6" s="1"/>
  <c r="P24" i="6"/>
  <c r="R24" i="6" s="1"/>
  <c r="P25" i="6"/>
  <c r="R25" i="6" s="1"/>
  <c r="P26" i="6"/>
  <c r="R26" i="6" s="1"/>
  <c r="P27" i="6"/>
  <c r="R27" i="6" s="1"/>
  <c r="P28" i="6"/>
  <c r="R28" i="6" s="1"/>
  <c r="P29" i="6"/>
  <c r="R29" i="6" s="1"/>
  <c r="P30" i="6"/>
  <c r="R30" i="6" s="1"/>
  <c r="P31" i="6"/>
  <c r="R31" i="6" s="1"/>
  <c r="P32" i="6"/>
  <c r="R32" i="6" s="1"/>
  <c r="R34" i="6" s="1"/>
  <c r="P33" i="6"/>
  <c r="R33" i="6" s="1"/>
  <c r="P35" i="6"/>
  <c r="R35" i="6" s="1"/>
  <c r="P36" i="6"/>
  <c r="R36" i="6" s="1"/>
  <c r="P38" i="6"/>
  <c r="R38" i="6" s="1"/>
  <c r="P39" i="6"/>
  <c r="R39" i="6" s="1"/>
  <c r="P40" i="6"/>
  <c r="R40" i="6" s="1"/>
  <c r="P41" i="6"/>
  <c r="R41" i="6" s="1"/>
  <c r="P42" i="6"/>
  <c r="R42" i="6" s="1"/>
  <c r="P43" i="6"/>
  <c r="R43" i="6" s="1"/>
  <c r="P44" i="6"/>
  <c r="R44" i="6" s="1"/>
  <c r="P46" i="6"/>
  <c r="R46" i="6" s="1"/>
  <c r="P47" i="6"/>
  <c r="R47" i="6" s="1"/>
  <c r="P49" i="6"/>
  <c r="R49" i="6" s="1"/>
  <c r="R54" i="6" s="1"/>
  <c r="P50" i="6"/>
  <c r="R50" i="6" s="1"/>
  <c r="P51" i="6"/>
  <c r="R51" i="6" s="1"/>
  <c r="P52" i="6"/>
  <c r="R52" i="6" s="1"/>
  <c r="P53" i="6"/>
  <c r="R53" i="6" s="1"/>
  <c r="P56" i="6"/>
  <c r="R56" i="6" s="1"/>
  <c r="P57" i="6"/>
  <c r="R57" i="6" s="1"/>
  <c r="P58" i="6"/>
  <c r="R58" i="6" s="1"/>
  <c r="P59" i="6"/>
  <c r="R59" i="6" s="1"/>
  <c r="P60" i="6"/>
  <c r="R60" i="6" s="1"/>
  <c r="P61" i="6"/>
  <c r="R61" i="6" s="1"/>
  <c r="P62" i="6"/>
  <c r="R62" i="6" s="1"/>
  <c r="P63" i="6"/>
  <c r="R63" i="6" s="1"/>
  <c r="P65" i="6"/>
  <c r="R65" i="6" s="1"/>
  <c r="P66" i="6"/>
  <c r="R66" i="6" s="1"/>
  <c r="P67" i="6"/>
  <c r="R67" i="6" s="1"/>
  <c r="P68" i="6"/>
  <c r="R68" i="6" s="1"/>
  <c r="P69" i="6"/>
  <c r="R69" i="6" s="1"/>
  <c r="Q3" i="6"/>
  <c r="P3" i="6"/>
  <c r="R3" i="6" s="1"/>
  <c r="R55" i="6" l="1"/>
  <c r="R70" i="6" s="1"/>
  <c r="E45" i="35"/>
  <c r="J29" i="35"/>
  <c r="S21" i="35"/>
  <c r="T21" i="35" s="1"/>
  <c r="O15" i="35"/>
  <c r="O11" i="35"/>
  <c r="O9" i="35"/>
  <c r="I29" i="35"/>
  <c r="R5" i="6"/>
  <c r="D15" i="17"/>
  <c r="D13" i="17"/>
  <c r="D7" i="17"/>
  <c r="D4" i="17"/>
  <c r="E5" i="17"/>
  <c r="E4" i="17" s="1"/>
  <c r="E6" i="17"/>
  <c r="E8" i="17"/>
  <c r="E7" i="17" s="1"/>
  <c r="E9" i="17"/>
  <c r="E10" i="17"/>
  <c r="E12" i="17"/>
  <c r="E14" i="17"/>
  <c r="E13" i="17" s="1"/>
  <c r="E16" i="17"/>
  <c r="E15" i="17" s="1"/>
  <c r="E17" i="17"/>
  <c r="E18" i="17"/>
  <c r="E19" i="17"/>
  <c r="D43" i="16"/>
  <c r="E43" i="16"/>
  <c r="C43" i="16"/>
  <c r="F36" i="16"/>
  <c r="F43" i="16" s="1"/>
  <c r="F28" i="16"/>
  <c r="F25" i="16"/>
  <c r="D25" i="16"/>
  <c r="E25" i="16"/>
  <c r="D20" i="16"/>
  <c r="E20" i="16"/>
  <c r="F20" i="16"/>
  <c r="F11" i="16"/>
  <c r="G37" i="16"/>
  <c r="G29" i="16"/>
  <c r="I29" i="16" s="1"/>
  <c r="I28" i="16" s="1"/>
  <c r="I30" i="16" s="1"/>
  <c r="G27" i="16"/>
  <c r="I27" i="16" s="1"/>
  <c r="G26" i="16"/>
  <c r="I26" i="16" s="1"/>
  <c r="G21" i="16"/>
  <c r="G12" i="16"/>
  <c r="I12" i="16" s="1"/>
  <c r="G8" i="16"/>
  <c r="I8" i="16" s="1"/>
  <c r="D7" i="16"/>
  <c r="E7" i="16"/>
  <c r="F7" i="16"/>
  <c r="G7" i="16"/>
  <c r="G46" i="27"/>
  <c r="I46" i="27" s="1"/>
  <c r="G60" i="27"/>
  <c r="I60" i="27" s="1"/>
  <c r="F59" i="27"/>
  <c r="F44" i="27"/>
  <c r="F34" i="27"/>
  <c r="F49" i="27" s="1"/>
  <c r="G23" i="27"/>
  <c r="I23" i="27" s="1"/>
  <c r="G25" i="27"/>
  <c r="I25" i="27" s="1"/>
  <c r="G26" i="27"/>
  <c r="I26" i="27" s="1"/>
  <c r="G27" i="27"/>
  <c r="I27" i="27" s="1"/>
  <c r="G28" i="27"/>
  <c r="I28" i="27" s="1"/>
  <c r="G29" i="27"/>
  <c r="I29" i="27" s="1"/>
  <c r="G30" i="27"/>
  <c r="G31" i="27"/>
  <c r="I31" i="27" s="1"/>
  <c r="G32" i="27"/>
  <c r="I32" i="27" s="1"/>
  <c r="G33" i="27"/>
  <c r="I33" i="27" s="1"/>
  <c r="G35" i="27"/>
  <c r="I35" i="27" s="1"/>
  <c r="G36" i="27"/>
  <c r="I36" i="27" s="1"/>
  <c r="G37" i="27"/>
  <c r="G38" i="27"/>
  <c r="I38" i="27" s="1"/>
  <c r="G39" i="27"/>
  <c r="I39" i="27" s="1"/>
  <c r="G40" i="27"/>
  <c r="I40" i="27" s="1"/>
  <c r="G41" i="27"/>
  <c r="I41" i="27" s="1"/>
  <c r="G42" i="27"/>
  <c r="I42" i="27" s="1"/>
  <c r="G43" i="27"/>
  <c r="I43" i="27" s="1"/>
  <c r="G45" i="27"/>
  <c r="I45" i="27" s="1"/>
  <c r="G47" i="27"/>
  <c r="I47" i="27" s="1"/>
  <c r="G48" i="27"/>
  <c r="I48" i="27" s="1"/>
  <c r="G50" i="27"/>
  <c r="I50" i="27" s="1"/>
  <c r="G51" i="27"/>
  <c r="I51" i="27" s="1"/>
  <c r="G52" i="27"/>
  <c r="I52" i="27" s="1"/>
  <c r="G53" i="27"/>
  <c r="I53" i="27" s="1"/>
  <c r="G54" i="27"/>
  <c r="I54" i="27" s="1"/>
  <c r="G55" i="27"/>
  <c r="I55" i="27" s="1"/>
  <c r="G3" i="27"/>
  <c r="F55" i="29"/>
  <c r="G55" i="29"/>
  <c r="F51" i="29"/>
  <c r="G51" i="29"/>
  <c r="F47" i="29"/>
  <c r="G47" i="29"/>
  <c r="F42" i="29"/>
  <c r="G42" i="29"/>
  <c r="F37" i="29"/>
  <c r="G37" i="29"/>
  <c r="F32" i="29"/>
  <c r="G32" i="29"/>
  <c r="F27" i="29"/>
  <c r="G27" i="29"/>
  <c r="F22" i="29"/>
  <c r="F17" i="29"/>
  <c r="F52" i="29" s="1"/>
  <c r="F56" i="29" s="1"/>
  <c r="F12" i="29"/>
  <c r="G12" i="29"/>
  <c r="F7" i="29"/>
  <c r="G7" i="29"/>
  <c r="G54" i="29"/>
  <c r="G53" i="29"/>
  <c r="G50" i="29"/>
  <c r="G49" i="29"/>
  <c r="G46" i="29"/>
  <c r="G45" i="29"/>
  <c r="G44" i="29"/>
  <c r="G41" i="29"/>
  <c r="G40" i="29"/>
  <c r="G39" i="29"/>
  <c r="G36" i="29"/>
  <c r="G35" i="29"/>
  <c r="G34" i="29"/>
  <c r="G31" i="29"/>
  <c r="G30" i="29"/>
  <c r="G29" i="29"/>
  <c r="G26" i="29"/>
  <c r="G25" i="29"/>
  <c r="G24" i="29"/>
  <c r="G21" i="29"/>
  <c r="G22" i="29" s="1"/>
  <c r="G20" i="29"/>
  <c r="G19" i="29"/>
  <c r="G16" i="29"/>
  <c r="G17" i="29" s="1"/>
  <c r="G15" i="29"/>
  <c r="G14" i="29"/>
  <c r="G11" i="29"/>
  <c r="G10" i="29"/>
  <c r="G9" i="29"/>
  <c r="G5" i="29"/>
  <c r="G6" i="29"/>
  <c r="G4" i="29"/>
  <c r="F34" i="12"/>
  <c r="F35" i="12"/>
  <c r="F36" i="12"/>
  <c r="F37" i="12"/>
  <c r="F38" i="12"/>
  <c r="F40" i="12"/>
  <c r="F41" i="12"/>
  <c r="F42" i="12"/>
  <c r="F43" i="12"/>
  <c r="F44" i="12"/>
  <c r="F46" i="12"/>
  <c r="F47" i="12"/>
  <c r="F48" i="12"/>
  <c r="F33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5" i="12"/>
  <c r="G35" i="12"/>
  <c r="G36" i="12"/>
  <c r="G37" i="12"/>
  <c r="G40" i="12"/>
  <c r="G41" i="12"/>
  <c r="G42" i="12"/>
  <c r="G43" i="12"/>
  <c r="G46" i="12"/>
  <c r="G47" i="12"/>
  <c r="G48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5" i="12"/>
  <c r="F49" i="28"/>
  <c r="G49" i="28"/>
  <c r="F48" i="28"/>
  <c r="G48" i="28"/>
  <c r="F44" i="28"/>
  <c r="G44" i="28"/>
  <c r="F45" i="28"/>
  <c r="G45" i="28"/>
  <c r="F39" i="28"/>
  <c r="G39" i="28"/>
  <c r="G34" i="28"/>
  <c r="G35" i="28"/>
  <c r="G36" i="28"/>
  <c r="G37" i="28"/>
  <c r="G38" i="28"/>
  <c r="G40" i="28"/>
  <c r="G41" i="28"/>
  <c r="G42" i="28"/>
  <c r="G43" i="28"/>
  <c r="G46" i="28"/>
  <c r="G47" i="28"/>
  <c r="G33" i="28"/>
  <c r="F24" i="28"/>
  <c r="G24" i="28"/>
  <c r="F23" i="28"/>
  <c r="G23" i="28"/>
  <c r="F20" i="28"/>
  <c r="G20" i="28"/>
  <c r="F19" i="28"/>
  <c r="G19" i="28"/>
  <c r="F12" i="28"/>
  <c r="G12" i="28"/>
  <c r="G6" i="28"/>
  <c r="G7" i="28"/>
  <c r="G8" i="28"/>
  <c r="G9" i="28"/>
  <c r="G10" i="28"/>
  <c r="G11" i="28"/>
  <c r="G13" i="28"/>
  <c r="G14" i="28"/>
  <c r="G15" i="28"/>
  <c r="G16" i="28"/>
  <c r="G17" i="28"/>
  <c r="G18" i="28"/>
  <c r="G21" i="28"/>
  <c r="G22" i="28"/>
  <c r="G5" i="28"/>
  <c r="F23" i="14"/>
  <c r="G23" i="14"/>
  <c r="E23" i="14"/>
  <c r="F48" i="14"/>
  <c r="G48" i="14"/>
  <c r="F44" i="14"/>
  <c r="F39" i="14"/>
  <c r="F39" i="12" s="1"/>
  <c r="F24" i="14"/>
  <c r="F20" i="14"/>
  <c r="G20" i="14"/>
  <c r="F19" i="14"/>
  <c r="G19" i="14"/>
  <c r="F12" i="14"/>
  <c r="G12" i="14"/>
  <c r="G34" i="14"/>
  <c r="I34" i="14" s="1"/>
  <c r="I34" i="12" s="1"/>
  <c r="G35" i="14"/>
  <c r="G36" i="14"/>
  <c r="G37" i="14"/>
  <c r="G38" i="14"/>
  <c r="G38" i="12" s="1"/>
  <c r="G40" i="14"/>
  <c r="G41" i="14"/>
  <c r="G42" i="14"/>
  <c r="G43" i="14"/>
  <c r="G46" i="14"/>
  <c r="G47" i="14"/>
  <c r="G33" i="14"/>
  <c r="I33" i="14" s="1"/>
  <c r="G6" i="14"/>
  <c r="G7" i="14"/>
  <c r="G8" i="14"/>
  <c r="G9" i="14"/>
  <c r="G10" i="14"/>
  <c r="G11" i="14"/>
  <c r="G13" i="14"/>
  <c r="G14" i="14"/>
  <c r="G15" i="14"/>
  <c r="G16" i="14"/>
  <c r="G17" i="14"/>
  <c r="G18" i="14"/>
  <c r="G21" i="14"/>
  <c r="G22" i="14"/>
  <c r="G24" i="14"/>
  <c r="G5" i="14"/>
  <c r="F49" i="13"/>
  <c r="G49" i="13"/>
  <c r="F48" i="13"/>
  <c r="G48" i="13"/>
  <c r="F45" i="13"/>
  <c r="G45" i="13"/>
  <c r="F44" i="13"/>
  <c r="G44" i="13"/>
  <c r="F39" i="13"/>
  <c r="G39" i="13"/>
  <c r="G34" i="13"/>
  <c r="G35" i="13"/>
  <c r="G36" i="13"/>
  <c r="G37" i="13"/>
  <c r="G38" i="13"/>
  <c r="G40" i="13"/>
  <c r="G41" i="13"/>
  <c r="G42" i="13"/>
  <c r="G43" i="13"/>
  <c r="G46" i="13"/>
  <c r="G47" i="13"/>
  <c r="G33" i="13"/>
  <c r="F24" i="13"/>
  <c r="G24" i="13"/>
  <c r="F20" i="13"/>
  <c r="G20" i="13"/>
  <c r="F19" i="13"/>
  <c r="G19" i="13"/>
  <c r="F12" i="13"/>
  <c r="G12" i="13"/>
  <c r="G6" i="13"/>
  <c r="G7" i="13"/>
  <c r="G8" i="13"/>
  <c r="G9" i="13"/>
  <c r="G10" i="13"/>
  <c r="G11" i="13"/>
  <c r="G13" i="13"/>
  <c r="G14" i="13"/>
  <c r="G15" i="13"/>
  <c r="G16" i="13"/>
  <c r="G17" i="13"/>
  <c r="G18" i="13"/>
  <c r="G21" i="13"/>
  <c r="G22" i="13"/>
  <c r="G23" i="13"/>
  <c r="G5" i="13"/>
  <c r="F91" i="9"/>
  <c r="F80" i="9"/>
  <c r="F73" i="9"/>
  <c r="F66" i="9"/>
  <c r="F59" i="9"/>
  <c r="F46" i="9"/>
  <c r="F42" i="9"/>
  <c r="F32" i="9" s="1"/>
  <c r="F38" i="9"/>
  <c r="F36" i="9"/>
  <c r="G36" i="9"/>
  <c r="F26" i="9"/>
  <c r="F24" i="9" s="1"/>
  <c r="F12" i="9"/>
  <c r="F5" i="9"/>
  <c r="F4" i="9"/>
  <c r="G6" i="9"/>
  <c r="I6" i="9" s="1"/>
  <c r="G7" i="9"/>
  <c r="I7" i="9" s="1"/>
  <c r="G8" i="9"/>
  <c r="I8" i="9" s="1"/>
  <c r="G9" i="9"/>
  <c r="I9" i="9" s="1"/>
  <c r="G10" i="9"/>
  <c r="I10" i="9" s="1"/>
  <c r="G11" i="9"/>
  <c r="I11" i="9" s="1"/>
  <c r="G13" i="9"/>
  <c r="I13" i="9" s="1"/>
  <c r="G14" i="9"/>
  <c r="I14" i="9" s="1"/>
  <c r="G15" i="9"/>
  <c r="I15" i="9" s="1"/>
  <c r="G16" i="9"/>
  <c r="I16" i="9" s="1"/>
  <c r="G18" i="9"/>
  <c r="G19" i="9"/>
  <c r="I19" i="9" s="1"/>
  <c r="G20" i="9"/>
  <c r="I20" i="9" s="1"/>
  <c r="G21" i="9"/>
  <c r="I21" i="9" s="1"/>
  <c r="G23" i="9"/>
  <c r="I23" i="9" s="1"/>
  <c r="G25" i="9"/>
  <c r="I25" i="9" s="1"/>
  <c r="G27" i="9"/>
  <c r="I27" i="9" s="1"/>
  <c r="G28" i="9"/>
  <c r="I28" i="9" s="1"/>
  <c r="G29" i="9"/>
  <c r="I29" i="9" s="1"/>
  <c r="G30" i="9"/>
  <c r="I30" i="9" s="1"/>
  <c r="G31" i="9"/>
  <c r="I31" i="9" s="1"/>
  <c r="G33" i="9"/>
  <c r="I33" i="9" s="1"/>
  <c r="G34" i="9"/>
  <c r="I34" i="9" s="1"/>
  <c r="G35" i="9"/>
  <c r="I35" i="9" s="1"/>
  <c r="G37" i="9"/>
  <c r="I37" i="9" s="1"/>
  <c r="I36" i="9" s="1"/>
  <c r="G39" i="9"/>
  <c r="I39" i="9" s="1"/>
  <c r="G40" i="9"/>
  <c r="I40" i="9" s="1"/>
  <c r="G41" i="9"/>
  <c r="I41" i="9" s="1"/>
  <c r="G43" i="9"/>
  <c r="I43" i="9" s="1"/>
  <c r="G44" i="9"/>
  <c r="I44" i="9" s="1"/>
  <c r="G45" i="9"/>
  <c r="I45" i="9" s="1"/>
  <c r="G47" i="9"/>
  <c r="I47" i="9" s="1"/>
  <c r="G48" i="9"/>
  <c r="I48" i="9" s="1"/>
  <c r="G49" i="9"/>
  <c r="I49" i="9" s="1"/>
  <c r="G50" i="9"/>
  <c r="I50" i="9" s="1"/>
  <c r="G51" i="9"/>
  <c r="I51" i="9" s="1"/>
  <c r="G52" i="9"/>
  <c r="I52" i="9" s="1"/>
  <c r="G53" i="9"/>
  <c r="I53" i="9" s="1"/>
  <c r="G54" i="9"/>
  <c r="I54" i="9" s="1"/>
  <c r="G55" i="9"/>
  <c r="I55" i="9" s="1"/>
  <c r="G56" i="9"/>
  <c r="I56" i="9" s="1"/>
  <c r="G57" i="9"/>
  <c r="I57" i="9" s="1"/>
  <c r="G58" i="9"/>
  <c r="I58" i="9" s="1"/>
  <c r="G60" i="9"/>
  <c r="I60" i="9" s="1"/>
  <c r="G61" i="9"/>
  <c r="I61" i="9" s="1"/>
  <c r="G62" i="9"/>
  <c r="I62" i="9" s="1"/>
  <c r="G63" i="9"/>
  <c r="I63" i="9" s="1"/>
  <c r="G64" i="9"/>
  <c r="I64" i="9" s="1"/>
  <c r="G65" i="9"/>
  <c r="I65" i="9" s="1"/>
  <c r="G67" i="9"/>
  <c r="I67" i="9" s="1"/>
  <c r="G68" i="9"/>
  <c r="I68" i="9" s="1"/>
  <c r="G69" i="9"/>
  <c r="I69" i="9" s="1"/>
  <c r="G71" i="9"/>
  <c r="I71" i="9" s="1"/>
  <c r="G72" i="9"/>
  <c r="I72" i="9" s="1"/>
  <c r="G74" i="9"/>
  <c r="I74" i="9" s="1"/>
  <c r="G75" i="9"/>
  <c r="I75" i="9" s="1"/>
  <c r="G76" i="9"/>
  <c r="I76" i="9" s="1"/>
  <c r="G77" i="9"/>
  <c r="I77" i="9" s="1"/>
  <c r="G78" i="9"/>
  <c r="I78" i="9" s="1"/>
  <c r="G79" i="9"/>
  <c r="I79" i="9" s="1"/>
  <c r="G81" i="9"/>
  <c r="I81" i="9" s="1"/>
  <c r="G82" i="9"/>
  <c r="I82" i="9" s="1"/>
  <c r="G83" i="9"/>
  <c r="I83" i="9" s="1"/>
  <c r="G84" i="9"/>
  <c r="I84" i="9" s="1"/>
  <c r="G85" i="9"/>
  <c r="I85" i="9" s="1"/>
  <c r="G86" i="9"/>
  <c r="I86" i="9" s="1"/>
  <c r="G87" i="9"/>
  <c r="I87" i="9" s="1"/>
  <c r="G88" i="9"/>
  <c r="I88" i="9" s="1"/>
  <c r="G89" i="9"/>
  <c r="I89" i="9" s="1"/>
  <c r="G90" i="9"/>
  <c r="I90" i="9" s="1"/>
  <c r="G92" i="9"/>
  <c r="I92" i="9" s="1"/>
  <c r="G93" i="9"/>
  <c r="I93" i="9" s="1"/>
  <c r="G94" i="9"/>
  <c r="I94" i="9" s="1"/>
  <c r="G95" i="9"/>
  <c r="I95" i="9" s="1"/>
  <c r="G96" i="9"/>
  <c r="I96" i="9" s="1"/>
  <c r="G97" i="9"/>
  <c r="I97" i="9" s="1"/>
  <c r="H17" i="8"/>
  <c r="G4" i="8"/>
  <c r="H4" i="8"/>
  <c r="G10" i="8"/>
  <c r="H10" i="8"/>
  <c r="G19" i="8"/>
  <c r="H19" i="8"/>
  <c r="G28" i="8"/>
  <c r="G25" i="8"/>
  <c r="G55" i="8"/>
  <c r="H55" i="8"/>
  <c r="G50" i="8"/>
  <c r="G45" i="8"/>
  <c r="G38" i="8"/>
  <c r="H39" i="8"/>
  <c r="J39" i="8" s="1"/>
  <c r="H40" i="8"/>
  <c r="J40" i="8" s="1"/>
  <c r="H41" i="8"/>
  <c r="H42" i="8"/>
  <c r="H43" i="8"/>
  <c r="H44" i="8"/>
  <c r="H46" i="8"/>
  <c r="H47" i="8"/>
  <c r="H48" i="8"/>
  <c r="H49" i="8"/>
  <c r="H51" i="8"/>
  <c r="H52" i="8"/>
  <c r="H53" i="8"/>
  <c r="H54" i="8"/>
  <c r="H56" i="8"/>
  <c r="H57" i="8"/>
  <c r="H5" i="8"/>
  <c r="H6" i="8"/>
  <c r="J28" i="8"/>
  <c r="H8" i="8"/>
  <c r="H9" i="8"/>
  <c r="H11" i="8"/>
  <c r="H12" i="8"/>
  <c r="H13" i="8"/>
  <c r="H14" i="8"/>
  <c r="H15" i="8"/>
  <c r="H16" i="8"/>
  <c r="H18" i="8"/>
  <c r="H20" i="8"/>
  <c r="H21" i="8"/>
  <c r="H22" i="8"/>
  <c r="H23" i="8"/>
  <c r="H24" i="8"/>
  <c r="H26" i="8"/>
  <c r="H25" i="8" s="1"/>
  <c r="H27" i="8"/>
  <c r="F21" i="4"/>
  <c r="G21" i="4"/>
  <c r="E21" i="4"/>
  <c r="G73" i="9" l="1"/>
  <c r="I91" i="9"/>
  <c r="I73" i="9"/>
  <c r="I80" i="9"/>
  <c r="G91" i="9"/>
  <c r="I5" i="9"/>
  <c r="I26" i="9"/>
  <c r="I24" i="9" s="1"/>
  <c r="G17" i="9"/>
  <c r="G12" i="9" s="1"/>
  <c r="G34" i="12"/>
  <c r="G33" i="12"/>
  <c r="I33" i="12"/>
  <c r="I39" i="14"/>
  <c r="J38" i="8"/>
  <c r="J58" i="8" s="1"/>
  <c r="I37" i="16"/>
  <c r="G28" i="16"/>
  <c r="I21" i="16"/>
  <c r="G25" i="16"/>
  <c r="F30" i="16"/>
  <c r="G34" i="27"/>
  <c r="I30" i="27"/>
  <c r="I34" i="27" s="1"/>
  <c r="G44" i="27"/>
  <c r="I37" i="27"/>
  <c r="I44" i="27" s="1"/>
  <c r="G52" i="29"/>
  <c r="G56" i="29" s="1"/>
  <c r="H28" i="8"/>
  <c r="I59" i="9"/>
  <c r="I46" i="9"/>
  <c r="G26" i="9"/>
  <c r="G24" i="9" s="1"/>
  <c r="G38" i="9"/>
  <c r="I18" i="9"/>
  <c r="I17" i="9" s="1"/>
  <c r="I12" i="9" s="1"/>
  <c r="G59" i="9"/>
  <c r="I66" i="9"/>
  <c r="I38" i="9"/>
  <c r="G5" i="9"/>
  <c r="G42" i="9"/>
  <c r="I42" i="9"/>
  <c r="I32" i="9" s="1"/>
  <c r="G66" i="9"/>
  <c r="G45" i="35"/>
  <c r="E41" i="35"/>
  <c r="O29" i="35"/>
  <c r="F61" i="27"/>
  <c r="H50" i="8"/>
  <c r="E11" i="17"/>
  <c r="D11" i="17"/>
  <c r="D21" i="17" s="1"/>
  <c r="E20" i="17"/>
  <c r="D20" i="17"/>
  <c r="G44" i="14"/>
  <c r="G44" i="12" s="1"/>
  <c r="F45" i="14"/>
  <c r="G39" i="14"/>
  <c r="G39" i="12" s="1"/>
  <c r="G80" i="9"/>
  <c r="F98" i="9"/>
  <c r="G46" i="9"/>
  <c r="H45" i="8"/>
  <c r="H38" i="8"/>
  <c r="G58" i="8"/>
  <c r="G32" i="9" l="1"/>
  <c r="I4" i="9"/>
  <c r="I98" i="9" s="1"/>
  <c r="I39" i="12"/>
  <c r="I45" i="14"/>
  <c r="H58" i="8"/>
  <c r="G43" i="16"/>
  <c r="G30" i="16"/>
  <c r="G4" i="9"/>
  <c r="G98" i="9" s="1"/>
  <c r="R25" i="35"/>
  <c r="E42" i="35"/>
  <c r="F49" i="14"/>
  <c r="F49" i="12" s="1"/>
  <c r="F45" i="12"/>
  <c r="E21" i="17"/>
  <c r="G45" i="14"/>
  <c r="I49" i="14" l="1"/>
  <c r="I49" i="12" s="1"/>
  <c r="I45" i="12"/>
  <c r="S25" i="35"/>
  <c r="T25" i="35" s="1"/>
  <c r="T29" i="35" s="1"/>
  <c r="R29" i="35"/>
  <c r="S29" i="35" s="1"/>
  <c r="G49" i="14"/>
  <c r="G49" i="12" s="1"/>
  <c r="G45" i="12"/>
  <c r="F46" i="4" l="1"/>
  <c r="F42" i="4"/>
  <c r="F37" i="4"/>
  <c r="F11" i="4"/>
  <c r="F18" i="4" s="1"/>
  <c r="F22" i="4" s="1"/>
  <c r="G32" i="4"/>
  <c r="I32" i="4" s="1"/>
  <c r="G33" i="4"/>
  <c r="G34" i="4"/>
  <c r="G35" i="4"/>
  <c r="G36" i="4"/>
  <c r="G38" i="4"/>
  <c r="G39" i="4"/>
  <c r="G40" i="4"/>
  <c r="G41" i="4"/>
  <c r="G44" i="4"/>
  <c r="G46" i="4" s="1"/>
  <c r="G45" i="4"/>
  <c r="G31" i="4"/>
  <c r="I31" i="4" s="1"/>
  <c r="G6" i="4"/>
  <c r="G7" i="4"/>
  <c r="G8" i="4"/>
  <c r="G9" i="4"/>
  <c r="G10" i="4"/>
  <c r="G12" i="4"/>
  <c r="G13" i="4"/>
  <c r="G14" i="4"/>
  <c r="G15" i="4"/>
  <c r="G16" i="4"/>
  <c r="G19" i="4"/>
  <c r="G20" i="4"/>
  <c r="G5" i="4"/>
  <c r="I37" i="4" l="1"/>
  <c r="I43" i="4" s="1"/>
  <c r="I47" i="4" s="1"/>
  <c r="G37" i="4"/>
  <c r="F43" i="4"/>
  <c r="F47" i="4" s="1"/>
  <c r="G42" i="4"/>
  <c r="G11" i="4"/>
  <c r="G18" i="4" s="1"/>
  <c r="G22" i="4" s="1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8" i="6"/>
  <c r="M19" i="6"/>
  <c r="M20" i="6"/>
  <c r="M24" i="6"/>
  <c r="M25" i="6"/>
  <c r="M26" i="6"/>
  <c r="M27" i="6"/>
  <c r="M28" i="6"/>
  <c r="M29" i="6"/>
  <c r="M30" i="6"/>
  <c r="M31" i="6"/>
  <c r="M32" i="6"/>
  <c r="M33" i="6"/>
  <c r="M35" i="6"/>
  <c r="M36" i="6"/>
  <c r="M38" i="6"/>
  <c r="M39" i="6"/>
  <c r="M40" i="6"/>
  <c r="M41" i="6"/>
  <c r="M42" i="6"/>
  <c r="M43" i="6"/>
  <c r="M46" i="6"/>
  <c r="M47" i="6"/>
  <c r="M49" i="6"/>
  <c r="M50" i="6"/>
  <c r="M51" i="6"/>
  <c r="M52" i="6"/>
  <c r="M53" i="6"/>
  <c r="M56" i="6"/>
  <c r="M57" i="6"/>
  <c r="M58" i="6"/>
  <c r="M59" i="6"/>
  <c r="M60" i="6"/>
  <c r="M61" i="6"/>
  <c r="M62" i="6"/>
  <c r="M63" i="6"/>
  <c r="M65" i="6"/>
  <c r="M66" i="6"/>
  <c r="M67" i="6"/>
  <c r="M68" i="6"/>
  <c r="M69" i="6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8" i="6"/>
  <c r="L19" i="6"/>
  <c r="L20" i="6"/>
  <c r="L24" i="6"/>
  <c r="L25" i="6"/>
  <c r="L26" i="6"/>
  <c r="L27" i="6"/>
  <c r="L28" i="6"/>
  <c r="L29" i="6"/>
  <c r="L30" i="6"/>
  <c r="L31" i="6"/>
  <c r="L32" i="6"/>
  <c r="L33" i="6"/>
  <c r="L35" i="6"/>
  <c r="L36" i="6"/>
  <c r="L38" i="6"/>
  <c r="L39" i="6"/>
  <c r="L40" i="6"/>
  <c r="L41" i="6"/>
  <c r="L42" i="6"/>
  <c r="L43" i="6"/>
  <c r="L44" i="6"/>
  <c r="L46" i="6"/>
  <c r="L47" i="6"/>
  <c r="L49" i="6"/>
  <c r="L50" i="6"/>
  <c r="L51" i="6"/>
  <c r="L52" i="6"/>
  <c r="L53" i="6"/>
  <c r="L56" i="6"/>
  <c r="L57" i="6"/>
  <c r="L58" i="6"/>
  <c r="L59" i="6"/>
  <c r="L60" i="6"/>
  <c r="L61" i="6"/>
  <c r="L62" i="6"/>
  <c r="L63" i="6"/>
  <c r="L65" i="6"/>
  <c r="L66" i="6"/>
  <c r="L67" i="6"/>
  <c r="L68" i="6"/>
  <c r="L69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8" i="6"/>
  <c r="K19" i="6"/>
  <c r="K20" i="6"/>
  <c r="K24" i="6"/>
  <c r="K25" i="6"/>
  <c r="K26" i="6"/>
  <c r="K27" i="6"/>
  <c r="K28" i="6"/>
  <c r="K29" i="6"/>
  <c r="K30" i="6"/>
  <c r="K31" i="6"/>
  <c r="K32" i="6"/>
  <c r="K33" i="6"/>
  <c r="K35" i="6"/>
  <c r="K36" i="6"/>
  <c r="K38" i="6"/>
  <c r="K39" i="6"/>
  <c r="K40" i="6"/>
  <c r="K41" i="6"/>
  <c r="K42" i="6"/>
  <c r="K43" i="6"/>
  <c r="K44" i="6"/>
  <c r="K46" i="6"/>
  <c r="K47" i="6"/>
  <c r="K49" i="6"/>
  <c r="K50" i="6"/>
  <c r="K51" i="6"/>
  <c r="K52" i="6"/>
  <c r="K53" i="6"/>
  <c r="K56" i="6"/>
  <c r="K57" i="6"/>
  <c r="K58" i="6"/>
  <c r="K59" i="6"/>
  <c r="K60" i="6"/>
  <c r="K61" i="6"/>
  <c r="K62" i="6"/>
  <c r="K63" i="6"/>
  <c r="K65" i="6"/>
  <c r="K66" i="6"/>
  <c r="K67" i="6"/>
  <c r="K68" i="6"/>
  <c r="K69" i="6"/>
  <c r="M3" i="6"/>
  <c r="L3" i="6"/>
  <c r="K3" i="6"/>
  <c r="G43" i="4" l="1"/>
  <c r="G47" i="4" s="1"/>
  <c r="M44" i="6"/>
  <c r="E69" i="6" l="1"/>
  <c r="E68" i="6"/>
  <c r="E67" i="6"/>
  <c r="E66" i="6"/>
  <c r="E65" i="6"/>
  <c r="D64" i="6"/>
  <c r="C64" i="6"/>
  <c r="E63" i="6"/>
  <c r="E62" i="6"/>
  <c r="E61" i="6"/>
  <c r="E60" i="6"/>
  <c r="E59" i="6"/>
  <c r="E58" i="6"/>
  <c r="E57" i="6"/>
  <c r="E64" i="6" s="1"/>
  <c r="E56" i="6"/>
  <c r="D54" i="6"/>
  <c r="C54" i="6"/>
  <c r="E53" i="6"/>
  <c r="E52" i="6"/>
  <c r="E51" i="6"/>
  <c r="E50" i="6"/>
  <c r="E49" i="6"/>
  <c r="E54" i="6" s="1"/>
  <c r="D48" i="6"/>
  <c r="C48" i="6"/>
  <c r="E47" i="6"/>
  <c r="E46" i="6"/>
  <c r="E48" i="6" s="1"/>
  <c r="D45" i="6"/>
  <c r="D55" i="6" s="1"/>
  <c r="C45" i="6"/>
  <c r="C55" i="6" s="1"/>
  <c r="E44" i="6"/>
  <c r="E43" i="6"/>
  <c r="E42" i="6"/>
  <c r="E41" i="6"/>
  <c r="E40" i="6"/>
  <c r="E39" i="6"/>
  <c r="E38" i="6"/>
  <c r="E45" i="6" s="1"/>
  <c r="D37" i="6"/>
  <c r="C37" i="6"/>
  <c r="E36" i="6"/>
  <c r="E35" i="6"/>
  <c r="E37" i="6" s="1"/>
  <c r="D34" i="6"/>
  <c r="C34" i="6"/>
  <c r="E33" i="6"/>
  <c r="E32" i="6"/>
  <c r="E31" i="6"/>
  <c r="E34" i="6" s="1"/>
  <c r="E30" i="6"/>
  <c r="E29" i="6"/>
  <c r="E28" i="6"/>
  <c r="E27" i="6"/>
  <c r="E26" i="6"/>
  <c r="E25" i="6"/>
  <c r="E23" i="6" s="1"/>
  <c r="E24" i="6"/>
  <c r="D23" i="6"/>
  <c r="C23" i="6"/>
  <c r="D21" i="6"/>
  <c r="C21" i="6"/>
  <c r="E20" i="6"/>
  <c r="E19" i="6"/>
  <c r="E21" i="6" s="1"/>
  <c r="E18" i="6"/>
  <c r="D17" i="6"/>
  <c r="D22" i="6" s="1"/>
  <c r="D70" i="6" s="1"/>
  <c r="C17" i="6"/>
  <c r="C22" i="6" s="1"/>
  <c r="C70" i="6" s="1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17" i="6" s="1"/>
  <c r="E22" i="6" s="1"/>
  <c r="E55" i="6" l="1"/>
  <c r="E70" i="6" s="1"/>
  <c r="C7" i="16" l="1"/>
  <c r="D45" i="27"/>
  <c r="D44" i="27"/>
  <c r="D35" i="27"/>
  <c r="D34" i="27"/>
  <c r="D24" i="27"/>
  <c r="D49" i="27" s="1"/>
  <c r="E37" i="29"/>
  <c r="D37" i="29"/>
  <c r="D55" i="29"/>
  <c r="D51" i="29"/>
  <c r="D47" i="29"/>
  <c r="D42" i="29"/>
  <c r="D32" i="29"/>
  <c r="D27" i="29"/>
  <c r="D22" i="29"/>
  <c r="D17" i="29"/>
  <c r="D12" i="29"/>
  <c r="D7" i="29"/>
  <c r="D52" i="29" s="1"/>
  <c r="D56" i="29" s="1"/>
  <c r="D48" i="28"/>
  <c r="D44" i="28"/>
  <c r="D45" i="28" s="1"/>
  <c r="D49" i="28" s="1"/>
  <c r="D39" i="28"/>
  <c r="D23" i="28"/>
  <c r="D19" i="28"/>
  <c r="D19" i="12" s="1"/>
  <c r="D12" i="28"/>
  <c r="D48" i="14"/>
  <c r="D44" i="14"/>
  <c r="D45" i="14" s="1"/>
  <c r="D49" i="14" s="1"/>
  <c r="D39" i="14"/>
  <c r="D19" i="14"/>
  <c r="D20" i="14" s="1"/>
  <c r="D24" i="14" s="1"/>
  <c r="D12" i="14"/>
  <c r="D48" i="13"/>
  <c r="D44" i="13"/>
  <c r="D45" i="13" s="1"/>
  <c r="D49" i="13" s="1"/>
  <c r="D39" i="13"/>
  <c r="D19" i="13"/>
  <c r="D20" i="13" s="1"/>
  <c r="D12" i="13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21" i="12"/>
  <c r="D22" i="12"/>
  <c r="E26" i="9"/>
  <c r="D91" i="9"/>
  <c r="D80" i="9"/>
  <c r="D73" i="9"/>
  <c r="D66" i="9"/>
  <c r="D59" i="9"/>
  <c r="D46" i="9"/>
  <c r="D42" i="9"/>
  <c r="D38" i="9"/>
  <c r="D36" i="9"/>
  <c r="D26" i="9"/>
  <c r="D24" i="9" s="1"/>
  <c r="D17" i="9"/>
  <c r="D12" i="9"/>
  <c r="D5" i="9"/>
  <c r="D4" i="9" s="1"/>
  <c r="E55" i="8"/>
  <c r="E50" i="8"/>
  <c r="E45" i="8"/>
  <c r="E38" i="8"/>
  <c r="E58" i="8" s="1"/>
  <c r="E25" i="8"/>
  <c r="E28" i="8" s="1"/>
  <c r="E22" i="8"/>
  <c r="E19" i="8"/>
  <c r="E10" i="8"/>
  <c r="E7" i="8"/>
  <c r="E4" i="8"/>
  <c r="D46" i="4"/>
  <c r="D42" i="4"/>
  <c r="D43" i="4" s="1"/>
  <c r="D47" i="4" s="1"/>
  <c r="D37" i="4"/>
  <c r="D17" i="4"/>
  <c r="D18" i="4" s="1"/>
  <c r="D22" i="4" s="1"/>
  <c r="D11" i="4"/>
  <c r="D32" i="9" l="1"/>
  <c r="D20" i="28"/>
  <c r="D24" i="28" s="1"/>
  <c r="D23" i="12"/>
  <c r="D20" i="12"/>
  <c r="D24" i="13"/>
  <c r="D98" i="9"/>
  <c r="D24" i="12" l="1"/>
  <c r="F64" i="6"/>
  <c r="G64" i="6"/>
  <c r="H64" i="6"/>
  <c r="F54" i="6"/>
  <c r="G54" i="6"/>
  <c r="F48" i="6"/>
  <c r="G48" i="6"/>
  <c r="F45" i="6"/>
  <c r="G45" i="6"/>
  <c r="F37" i="6"/>
  <c r="G37" i="6"/>
  <c r="F34" i="6"/>
  <c r="G34" i="6"/>
  <c r="F23" i="6"/>
  <c r="G23" i="6"/>
  <c r="F21" i="6"/>
  <c r="G21" i="6"/>
  <c r="F17" i="6"/>
  <c r="G17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8" i="6"/>
  <c r="H19" i="6"/>
  <c r="H21" i="6" s="1"/>
  <c r="H20" i="6"/>
  <c r="H24" i="6"/>
  <c r="H25" i="6"/>
  <c r="H26" i="6"/>
  <c r="H27" i="6"/>
  <c r="H28" i="6"/>
  <c r="H29" i="6"/>
  <c r="H30" i="6"/>
  <c r="H31" i="6"/>
  <c r="H32" i="6"/>
  <c r="H33" i="6"/>
  <c r="H35" i="6"/>
  <c r="H36" i="6"/>
  <c r="H38" i="6"/>
  <c r="H39" i="6"/>
  <c r="H40" i="6"/>
  <c r="H41" i="6"/>
  <c r="H42" i="6"/>
  <c r="H43" i="6"/>
  <c r="H44" i="6"/>
  <c r="H46" i="6"/>
  <c r="H48" i="6" s="1"/>
  <c r="H47" i="6"/>
  <c r="H49" i="6"/>
  <c r="H50" i="6"/>
  <c r="H51" i="6"/>
  <c r="H52" i="6"/>
  <c r="H53" i="6"/>
  <c r="H56" i="6"/>
  <c r="H57" i="6"/>
  <c r="H58" i="6"/>
  <c r="H59" i="6"/>
  <c r="H60" i="6"/>
  <c r="H61" i="6"/>
  <c r="H62" i="6"/>
  <c r="H63" i="6"/>
  <c r="H65" i="6"/>
  <c r="H66" i="6"/>
  <c r="H67" i="6"/>
  <c r="H68" i="6"/>
  <c r="H69" i="6"/>
  <c r="H3" i="6"/>
  <c r="K5" i="21"/>
  <c r="K6" i="21"/>
  <c r="K7" i="21"/>
  <c r="K8" i="21"/>
  <c r="K9" i="21"/>
  <c r="K10" i="21"/>
  <c r="K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H54" i="6" l="1"/>
  <c r="G55" i="6"/>
  <c r="H23" i="6"/>
  <c r="G22" i="6"/>
  <c r="H45" i="6"/>
  <c r="H37" i="6"/>
  <c r="F55" i="6"/>
  <c r="H34" i="6"/>
  <c r="F22" i="6"/>
  <c r="H17" i="6"/>
  <c r="H22" i="6" s="1"/>
  <c r="G70" i="6" l="1"/>
  <c r="H55" i="6"/>
  <c r="H70" i="6" s="1"/>
  <c r="F70" i="6"/>
  <c r="C20" i="16" l="1"/>
  <c r="C30" i="16" s="1"/>
  <c r="C25" i="16"/>
  <c r="E4" i="27" l="1"/>
  <c r="G4" i="27" s="1"/>
  <c r="I4" i="27" s="1"/>
  <c r="E5" i="27"/>
  <c r="G5" i="27" s="1"/>
  <c r="I5" i="27" s="1"/>
  <c r="E6" i="27"/>
  <c r="G6" i="27" s="1"/>
  <c r="I6" i="27" s="1"/>
  <c r="E7" i="27"/>
  <c r="G7" i="27" s="1"/>
  <c r="I7" i="27" s="1"/>
  <c r="E9" i="27"/>
  <c r="G9" i="27" s="1"/>
  <c r="I9" i="27" s="1"/>
  <c r="E10" i="27"/>
  <c r="G10" i="27" s="1"/>
  <c r="I10" i="27" s="1"/>
  <c r="E11" i="27"/>
  <c r="G11" i="27" s="1"/>
  <c r="I11" i="27" s="1"/>
  <c r="E12" i="27"/>
  <c r="G12" i="27" s="1"/>
  <c r="I12" i="27" s="1"/>
  <c r="E13" i="27"/>
  <c r="G13" i="27" s="1"/>
  <c r="I13" i="27" s="1"/>
  <c r="E14" i="27"/>
  <c r="G14" i="27" s="1"/>
  <c r="I14" i="27" s="1"/>
  <c r="E15" i="27"/>
  <c r="G15" i="27" s="1"/>
  <c r="I15" i="27" s="1"/>
  <c r="E16" i="27"/>
  <c r="G16" i="27" s="1"/>
  <c r="I16" i="27" s="1"/>
  <c r="E17" i="27"/>
  <c r="G17" i="27" s="1"/>
  <c r="I17" i="27" s="1"/>
  <c r="E18" i="27"/>
  <c r="G18" i="27" s="1"/>
  <c r="I18" i="27" s="1"/>
  <c r="E19" i="27"/>
  <c r="G19" i="27" s="1"/>
  <c r="I19" i="27" s="1"/>
  <c r="E20" i="27"/>
  <c r="G20" i="27" s="1"/>
  <c r="I20" i="27" s="1"/>
  <c r="E21" i="27"/>
  <c r="G21" i="27" s="1"/>
  <c r="I21" i="27" s="1"/>
  <c r="E3" i="27"/>
  <c r="E38" i="12"/>
  <c r="E34" i="12"/>
  <c r="I24" i="27" l="1"/>
  <c r="I49" i="27" s="1"/>
  <c r="G49" i="27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E42" i="9"/>
  <c r="C46" i="30" l="1"/>
  <c r="J24" i="27" l="1"/>
  <c r="K24" i="27"/>
  <c r="L24" i="27"/>
  <c r="E55" i="29" l="1"/>
  <c r="E51" i="29"/>
  <c r="E47" i="29"/>
  <c r="E42" i="29"/>
  <c r="E32" i="29"/>
  <c r="E27" i="29"/>
  <c r="E22" i="29"/>
  <c r="E17" i="29"/>
  <c r="E12" i="29"/>
  <c r="E7" i="29"/>
  <c r="E52" i="29" l="1"/>
  <c r="E56" i="29"/>
  <c r="E35" i="12"/>
  <c r="E36" i="12"/>
  <c r="E37" i="12"/>
  <c r="E40" i="12"/>
  <c r="E41" i="12"/>
  <c r="E42" i="12"/>
  <c r="E43" i="12"/>
  <c r="E46" i="12"/>
  <c r="E47" i="12"/>
  <c r="E33" i="12"/>
  <c r="E6" i="12"/>
  <c r="E7" i="12"/>
  <c r="E8" i="12"/>
  <c r="E9" i="12"/>
  <c r="E10" i="12"/>
  <c r="E11" i="12"/>
  <c r="E13" i="12"/>
  <c r="E14" i="12"/>
  <c r="E15" i="12"/>
  <c r="E16" i="12"/>
  <c r="E17" i="12"/>
  <c r="E18" i="12"/>
  <c r="E21" i="12"/>
  <c r="E22" i="12"/>
  <c r="E23" i="12"/>
  <c r="E5" i="12" l="1"/>
  <c r="E46" i="4" l="1"/>
  <c r="E42" i="4"/>
  <c r="E37" i="4"/>
  <c r="E17" i="4"/>
  <c r="E11" i="4"/>
  <c r="E18" i="4" l="1"/>
  <c r="E22" i="4" s="1"/>
  <c r="E43" i="4"/>
  <c r="E47" i="4" s="1"/>
  <c r="K4" i="21"/>
  <c r="D46" i="30" l="1"/>
  <c r="E46" i="30"/>
  <c r="E42" i="30"/>
  <c r="C42" i="30"/>
  <c r="D37" i="30"/>
  <c r="E37" i="30"/>
  <c r="C37" i="30"/>
  <c r="C43" i="30" l="1"/>
  <c r="C47" i="30" s="1"/>
  <c r="E43" i="30"/>
  <c r="E47" i="30"/>
  <c r="D11" i="30" l="1"/>
  <c r="E11" i="30"/>
  <c r="D17" i="30"/>
  <c r="C21" i="30"/>
  <c r="C17" i="30"/>
  <c r="C11" i="30"/>
  <c r="D18" i="30" l="1"/>
  <c r="D22" i="30" s="1"/>
  <c r="C18" i="30"/>
  <c r="C22" i="30" s="1"/>
  <c r="E91" i="9"/>
  <c r="E59" i="9"/>
  <c r="E44" i="27" l="1"/>
  <c r="E34" i="27"/>
  <c r="E19" i="14"/>
  <c r="E19" i="12" s="1"/>
  <c r="E12" i="14"/>
  <c r="E19" i="13"/>
  <c r="E12" i="13"/>
  <c r="E23" i="28"/>
  <c r="E19" i="28"/>
  <c r="E48" i="28"/>
  <c r="E44" i="28"/>
  <c r="E39" i="28"/>
  <c r="E48" i="14"/>
  <c r="E48" i="12" s="1"/>
  <c r="E44" i="14"/>
  <c r="E44" i="12" s="1"/>
  <c r="E39" i="14"/>
  <c r="E48" i="13"/>
  <c r="E44" i="13"/>
  <c r="E39" i="13"/>
  <c r="E12" i="28"/>
  <c r="F19" i="8"/>
  <c r="E73" i="9"/>
  <c r="E66" i="9"/>
  <c r="E46" i="9"/>
  <c r="E38" i="9"/>
  <c r="E36" i="9"/>
  <c r="E24" i="9"/>
  <c r="E17" i="9"/>
  <c r="E12" i="9" s="1"/>
  <c r="E5" i="9"/>
  <c r="F25" i="8"/>
  <c r="F22" i="8"/>
  <c r="F10" i="8"/>
  <c r="F4" i="8"/>
  <c r="E39" i="12" l="1"/>
  <c r="E20" i="13"/>
  <c r="E12" i="12"/>
  <c r="E20" i="28"/>
  <c r="E24" i="28" s="1"/>
  <c r="E45" i="28"/>
  <c r="E49" i="28" s="1"/>
  <c r="E45" i="13"/>
  <c r="E49" i="13" s="1"/>
  <c r="E20" i="14"/>
  <c r="E24" i="14" s="1"/>
  <c r="E45" i="14"/>
  <c r="E32" i="9"/>
  <c r="E4" i="9"/>
  <c r="F28" i="8"/>
  <c r="E24" i="13" l="1"/>
  <c r="E20" i="12"/>
  <c r="E49" i="14"/>
  <c r="E49" i="12" s="1"/>
  <c r="E45" i="12"/>
  <c r="C4" i="17"/>
  <c r="C13" i="17"/>
  <c r="E24" i="12" l="1"/>
  <c r="D8" i="24"/>
  <c r="F32" i="30" l="1"/>
  <c r="F33" i="30"/>
  <c r="F34" i="30"/>
  <c r="F35" i="30"/>
  <c r="F36" i="30"/>
  <c r="F38" i="30"/>
  <c r="F39" i="30"/>
  <c r="F41" i="30"/>
  <c r="F44" i="30"/>
  <c r="F45" i="30"/>
  <c r="F31" i="30"/>
  <c r="F6" i="30"/>
  <c r="F7" i="30"/>
  <c r="F8" i="30"/>
  <c r="F9" i="30"/>
  <c r="F10" i="30"/>
  <c r="F12" i="30"/>
  <c r="F13" i="30"/>
  <c r="F15" i="30"/>
  <c r="F16" i="30"/>
  <c r="F19" i="30"/>
  <c r="F20" i="30"/>
  <c r="F21" i="30"/>
  <c r="F5" i="30"/>
  <c r="E14" i="30"/>
  <c r="E17" i="30" s="1"/>
  <c r="E18" i="30" s="1"/>
  <c r="E22" i="30" s="1"/>
  <c r="F46" i="30" l="1"/>
  <c r="F37" i="30"/>
  <c r="D42" i="30"/>
  <c r="D43" i="30" s="1"/>
  <c r="D47" i="30" s="1"/>
  <c r="F11" i="30"/>
  <c r="F40" i="30"/>
  <c r="F42" i="30" s="1"/>
  <c r="F14" i="30"/>
  <c r="F17" i="30" s="1"/>
  <c r="P52" i="29"/>
  <c r="E80" i="9"/>
  <c r="E98" i="9" s="1"/>
  <c r="F18" i="30" l="1"/>
  <c r="F22" i="30" s="1"/>
  <c r="F43" i="30"/>
  <c r="F47" i="30" s="1"/>
  <c r="C7" i="20" l="1"/>
  <c r="C19" i="20" l="1"/>
  <c r="C15" i="17"/>
  <c r="C20" i="17" s="1"/>
  <c r="C7" i="17"/>
  <c r="C11" i="17" s="1"/>
  <c r="P49" i="27" l="1"/>
  <c r="N31" i="27"/>
  <c r="E58" i="27" l="1"/>
  <c r="E57" i="27"/>
  <c r="E56" i="27"/>
  <c r="G56" i="27" s="1"/>
  <c r="I56" i="27" s="1"/>
  <c r="E53" i="27"/>
  <c r="D53" i="27" s="1"/>
  <c r="E52" i="27"/>
  <c r="E45" i="27"/>
  <c r="E35" i="27"/>
  <c r="D56" i="27" l="1"/>
  <c r="G57" i="27"/>
  <c r="D58" i="27"/>
  <c r="G58" i="27"/>
  <c r="I58" i="27" s="1"/>
  <c r="E59" i="27"/>
  <c r="E24" i="27"/>
  <c r="E49" i="27" s="1"/>
  <c r="D52" i="27"/>
  <c r="G59" i="27" l="1"/>
  <c r="G61" i="27" s="1"/>
  <c r="I57" i="27"/>
  <c r="I59" i="27" s="1"/>
  <c r="I61" i="27" s="1"/>
  <c r="D57" i="27"/>
  <c r="D59" i="27" s="1"/>
  <c r="D61" i="27" s="1"/>
  <c r="E61" i="27"/>
  <c r="I9" i="24" l="1"/>
  <c r="H9" i="24"/>
  <c r="G9" i="24"/>
  <c r="F9" i="24"/>
  <c r="E9" i="24"/>
  <c r="D9" i="24"/>
  <c r="I8" i="24"/>
  <c r="H8" i="24"/>
  <c r="G8" i="24"/>
  <c r="F8" i="24"/>
  <c r="E8" i="24"/>
  <c r="F21" i="23"/>
  <c r="F29" i="23" s="1"/>
  <c r="E21" i="23"/>
  <c r="E29" i="23" s="1"/>
  <c r="D21" i="23"/>
  <c r="D29" i="23" s="1"/>
  <c r="C21" i="23"/>
  <c r="C29" i="23" s="1"/>
  <c r="F11" i="23"/>
  <c r="F12" i="23" s="1"/>
  <c r="F30" i="23" s="1"/>
  <c r="E11" i="23"/>
  <c r="E12" i="23" s="1"/>
  <c r="E30" i="23" s="1"/>
  <c r="D11" i="23"/>
  <c r="D12" i="23" s="1"/>
  <c r="D30" i="23" s="1"/>
  <c r="C11" i="23"/>
  <c r="C12" i="23" s="1"/>
  <c r="C30" i="23" s="1"/>
  <c r="F13" i="22"/>
  <c r="E13" i="22"/>
  <c r="D13" i="22"/>
  <c r="G12" i="22"/>
  <c r="G11" i="22"/>
  <c r="G10" i="22"/>
  <c r="G8" i="22"/>
  <c r="G7" i="22"/>
  <c r="G6" i="22"/>
  <c r="G5" i="22"/>
  <c r="J30" i="21"/>
  <c r="G30" i="21"/>
  <c r="E30" i="21"/>
  <c r="O41" i="20"/>
  <c r="O43" i="20" s="1"/>
  <c r="N41" i="20"/>
  <c r="N43" i="20" s="1"/>
  <c r="M41" i="20"/>
  <c r="M43" i="20" s="1"/>
  <c r="L41" i="20"/>
  <c r="K41" i="20"/>
  <c r="K43" i="20" s="1"/>
  <c r="J41" i="20"/>
  <c r="J43" i="20" s="1"/>
  <c r="I41" i="20"/>
  <c r="I43" i="20" s="1"/>
  <c r="H41" i="20"/>
  <c r="G41" i="20"/>
  <c r="G43" i="20" s="1"/>
  <c r="F41" i="20"/>
  <c r="F43" i="20" s="1"/>
  <c r="E41" i="20"/>
  <c r="E43" i="20" s="1"/>
  <c r="D41" i="20"/>
  <c r="C40" i="20"/>
  <c r="C38" i="20"/>
  <c r="C37" i="20"/>
  <c r="C36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R18" i="20"/>
  <c r="O18" i="20"/>
  <c r="O21" i="20" s="1"/>
  <c r="N18" i="20"/>
  <c r="N21" i="20" s="1"/>
  <c r="M18" i="20"/>
  <c r="M21" i="20" s="1"/>
  <c r="L18" i="20"/>
  <c r="L21" i="20" s="1"/>
  <c r="K18" i="20"/>
  <c r="K21" i="20" s="1"/>
  <c r="J18" i="20"/>
  <c r="J21" i="20" s="1"/>
  <c r="I18" i="20"/>
  <c r="I21" i="20" s="1"/>
  <c r="H18" i="20"/>
  <c r="H21" i="20" s="1"/>
  <c r="G18" i="20"/>
  <c r="G21" i="20" s="1"/>
  <c r="F18" i="20"/>
  <c r="E18" i="20"/>
  <c r="E21" i="20" s="1"/>
  <c r="D18" i="20"/>
  <c r="I7" i="18"/>
  <c r="H7" i="18"/>
  <c r="G7" i="18"/>
  <c r="F7" i="18"/>
  <c r="E7" i="18"/>
  <c r="D7" i="18"/>
  <c r="C7" i="18"/>
  <c r="E60" i="16"/>
  <c r="D60" i="16"/>
  <c r="D57" i="16"/>
  <c r="C57" i="16"/>
  <c r="E56" i="16"/>
  <c r="E57" i="16" s="1"/>
  <c r="E52" i="16"/>
  <c r="D52" i="16"/>
  <c r="C52" i="16"/>
  <c r="E47" i="16"/>
  <c r="D47" i="16"/>
  <c r="D30" i="16"/>
  <c r="E28" i="16"/>
  <c r="E9" i="16"/>
  <c r="E5" i="16"/>
  <c r="F55" i="8"/>
  <c r="F50" i="8"/>
  <c r="F45" i="8"/>
  <c r="F38" i="8"/>
  <c r="H43" i="20" l="1"/>
  <c r="K30" i="21"/>
  <c r="L43" i="20"/>
  <c r="F21" i="20"/>
  <c r="F58" i="8"/>
  <c r="D43" i="20"/>
  <c r="D21" i="20"/>
  <c r="C18" i="20"/>
  <c r="G13" i="22"/>
  <c r="E30" i="16"/>
  <c r="C41" i="20"/>
  <c r="C43" i="20" s="1"/>
  <c r="C21" i="17"/>
  <c r="C21" i="20" l="1"/>
  <c r="D22" i="20"/>
  <c r="E3" i="20" l="1"/>
  <c r="E22" i="20" s="1"/>
  <c r="F3" i="20" s="1"/>
  <c r="F22" i="20" s="1"/>
  <c r="G3" i="20" l="1"/>
  <c r="G22" i="20" s="1"/>
  <c r="H3" i="20" s="1"/>
  <c r="H22" i="20" s="1"/>
  <c r="I3" i="20" s="1"/>
  <c r="I22" i="20" s="1"/>
  <c r="J3" i="20" s="1"/>
  <c r="J22" i="20" s="1"/>
  <c r="K3" i="20" s="1"/>
  <c r="K22" i="20" s="1"/>
  <c r="L3" i="20" s="1"/>
  <c r="L22" i="20" s="1"/>
  <c r="M3" i="20" l="1"/>
  <c r="M22" i="20" s="1"/>
  <c r="N3" i="20" s="1"/>
  <c r="N22" i="20" s="1"/>
  <c r="O3" i="20" s="1"/>
  <c r="O22" i="20" s="1"/>
</calcChain>
</file>

<file path=xl/sharedStrings.xml><?xml version="1.0" encoding="utf-8"?>
<sst xmlns="http://schemas.openxmlformats.org/spreadsheetml/2006/main" count="2995" uniqueCount="1283">
  <si>
    <t>Címszám</t>
  </si>
  <si>
    <t>Alcímszám</t>
  </si>
  <si>
    <t>1.</t>
  </si>
  <si>
    <t>2.</t>
  </si>
  <si>
    <t>Önkormányzat összesen</t>
  </si>
  <si>
    <t>Önkormányzat</t>
  </si>
  <si>
    <t>Környezetvédelmi Alap</t>
  </si>
  <si>
    <t>Sorsz.</t>
  </si>
  <si>
    <t>Megnevezés</t>
  </si>
  <si>
    <t>A</t>
  </si>
  <si>
    <t>B</t>
  </si>
  <si>
    <t>C</t>
  </si>
  <si>
    <t>4.</t>
  </si>
  <si>
    <t>6.</t>
  </si>
  <si>
    <t>8.</t>
  </si>
  <si>
    <t>10.</t>
  </si>
  <si>
    <t>11.</t>
  </si>
  <si>
    <t>II.1. Óvodapedagógusok, és az óvodapedagógusok nevelő munkáját közvetlenül segítők bértámogatása</t>
  </si>
  <si>
    <t>12.</t>
  </si>
  <si>
    <t>13.</t>
  </si>
  <si>
    <t>14.</t>
  </si>
  <si>
    <t>15.</t>
  </si>
  <si>
    <t>16.</t>
  </si>
  <si>
    <t>17.</t>
  </si>
  <si>
    <t>18.</t>
  </si>
  <si>
    <t>II.2. Óvodaműködtetési támogatás</t>
  </si>
  <si>
    <t>19.</t>
  </si>
  <si>
    <t>20.</t>
  </si>
  <si>
    <t>23.</t>
  </si>
  <si>
    <t>24.</t>
  </si>
  <si>
    <t>25.</t>
  </si>
  <si>
    <t>26.</t>
  </si>
  <si>
    <t>27.</t>
  </si>
  <si>
    <t>28.</t>
  </si>
  <si>
    <t>Szociális étkeztetés</t>
  </si>
  <si>
    <t>29.</t>
  </si>
  <si>
    <t>Házi segítségnyújtás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</si>
  <si>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</si>
  <si>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</si>
  <si>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</si>
  <si>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</si>
  <si>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</si>
  <si>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</si>
  <si>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</si>
  <si>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</si>
  <si>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</si>
  <si>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III.3. Egyes szociális és gyermekjóléti feladatok támogatása</t>
  </si>
  <si>
    <t>42.</t>
  </si>
  <si>
    <t>Könyvtári, közművelődési és múzeumi feladatok támogatása</t>
  </si>
  <si>
    <t>3.</t>
  </si>
  <si>
    <t>5.</t>
  </si>
  <si>
    <t>7.</t>
  </si>
  <si>
    <t>9.</t>
  </si>
  <si>
    <t>21.</t>
  </si>
  <si>
    <t>22.</t>
  </si>
  <si>
    <t>39.</t>
  </si>
  <si>
    <t>40.</t>
  </si>
  <si>
    <t>41.</t>
  </si>
  <si>
    <t>Bevételi előirányzatok    e Ft-ban</t>
  </si>
  <si>
    <t>Kiemelt előirányzat</t>
  </si>
  <si>
    <t>Müködési célú bevételek összesen:</t>
  </si>
  <si>
    <t xml:space="preserve">Felhalmozási bevétel mük. célra </t>
  </si>
  <si>
    <t>Felhalmozási célú bevételek összesen</t>
  </si>
  <si>
    <t>Költségvetési bevételi előirányzat</t>
  </si>
  <si>
    <t>Finanszirozási bevételi előirányzat</t>
  </si>
  <si>
    <t>Bevételi előirányzat mindösszesen</t>
  </si>
  <si>
    <t>Kiadási előirányzatok    e Ft-ban</t>
  </si>
  <si>
    <t xml:space="preserve">Személyi juttatások </t>
  </si>
  <si>
    <t>Szociális hozzájárulási adó</t>
  </si>
  <si>
    <t>Dologi kiadások</t>
  </si>
  <si>
    <t xml:space="preserve">Tartalék - műk. célra </t>
  </si>
  <si>
    <t>Müködési célú kiadások összesen</t>
  </si>
  <si>
    <t xml:space="preserve">Beruházás-áfával </t>
  </si>
  <si>
    <t>Felhalmozási célú kiadások összesen</t>
  </si>
  <si>
    <t>Költségvetési kiadási előirányzat</t>
  </si>
  <si>
    <t>Finanszirozási kiadási előirányzat</t>
  </si>
  <si>
    <t>Kiadási előirányzat mindösszesen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</si>
  <si>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</si>
  <si>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</si>
  <si>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</si>
  <si>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</si>
  <si>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</si>
  <si>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</si>
  <si>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</si>
  <si>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</si>
  <si>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</si>
  <si>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</si>
  <si>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</si>
  <si>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</si>
  <si>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</si>
  <si>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</si>
  <si>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</si>
  <si>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</si>
  <si>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</si>
  <si>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</si>
  <si>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</si>
  <si>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</si>
  <si>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</si>
  <si>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</si>
  <si>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</si>
  <si>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</si>
  <si>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</si>
  <si>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      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</si>
  <si>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</si>
  <si>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</si>
  <si>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</si>
  <si>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</si>
  <si>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</si>
  <si>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</si>
  <si>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</si>
  <si>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</si>
  <si>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</si>
  <si>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</si>
  <si>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</si>
  <si>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</si>
  <si>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</si>
  <si>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összesen (=15+19)        (K1)</t>
  </si>
  <si>
    <t>21</t>
  </si>
  <si>
    <t>Munkaadókat terhelő járulékok és szociális hozzájárulási adó (=22+…+28)                                                                                  (K2)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</si>
  <si>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</si>
  <si>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</si>
  <si>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</si>
  <si>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</si>
  <si>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</si>
  <si>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</si>
  <si>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</si>
  <si>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</si>
  <si>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</si>
  <si>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</si>
  <si>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</si>
  <si>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</si>
  <si>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</si>
  <si>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</si>
  <si>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</si>
  <si>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</si>
  <si>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</si>
  <si>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</si>
  <si>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</si>
  <si>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</si>
  <si>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</si>
  <si>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</si>
  <si>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</si>
  <si>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</si>
  <si>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34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</si>
  <si>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</si>
  <si>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</si>
  <si>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</si>
  <si>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</si>
  <si>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</si>
  <si>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</si>
  <si>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</si>
  <si>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</si>
  <si>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</si>
  <si>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</si>
  <si>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Karbantartási, kisjavítási szolgáltatások        (K334)</t>
  </si>
  <si>
    <t>40</t>
  </si>
  <si>
    <t>Közvetített szolgáltatások  (&gt;=42)        (K335)</t>
  </si>
  <si>
    <t>41</t>
  </si>
  <si>
    <t>Szakmai tevékenységet segítő szolgáltatások         (K336)</t>
  </si>
  <si>
    <t>42</t>
  </si>
  <si>
    <t>Egyéb szolgáltatások         (K337)</t>
  </si>
  <si>
    <t>Szolgáltatási kiadások (=36+37+38+40+41+43+44)        (K33)</t>
  </si>
  <si>
    <t>Kiküldetések kiadásai        (K341)</t>
  </si>
  <si>
    <t>Reklám- és propagandakiadások        (K342)</t>
  </si>
  <si>
    <t>Kiküldetések, reklám- és propagandakiadások (=46+47)        (K34)</t>
  </si>
  <si>
    <t>Működési célú előzetesen felszámított általános forgalmi adó        (K351)</t>
  </si>
  <si>
    <t>Fizetendő általános forgalmi adó         (K352)</t>
  </si>
  <si>
    <t>Kamatkiadások   (&gt;=52+53)        (K353)</t>
  </si>
  <si>
    <t>Egyéb pénzügyi műveletek kiadásai  (&gt;=55+…+57)        (K354)</t>
  </si>
  <si>
    <t>Egyéb dologi kiadások        (K355)</t>
  </si>
  <si>
    <t>Különféle befizetések és egyéb dologi kiadások (=49+50+51+54+58)        (K35)</t>
  </si>
  <si>
    <t>Dologi kiadások (=32+35+45+48+59)        (K3)</t>
  </si>
  <si>
    <t>Immateriális javak beszerzése, létesítése        (K61)</t>
  </si>
  <si>
    <t>Ingatlanok beszerzése, létesítése (&gt;=197)        (K62)</t>
  </si>
  <si>
    <t>ebből: termőföld-vásárlás kiadásai        (K62)</t>
  </si>
  <si>
    <t>Informatikai eszközök beszerzése, létesítése        (K63)</t>
  </si>
  <si>
    <t>Egyéb tárgyi eszközök beszerzése, létesítése        (K64)</t>
  </si>
  <si>
    <t>Részesedések beszerzése        (K65)</t>
  </si>
  <si>
    <t>Meglévő részesedések növeléséhez kapcsolódó kiadások        (K66)</t>
  </si>
  <si>
    <t>Beruházási célú előzetesen felszámított általános forgalmi adó        (K67)</t>
  </si>
  <si>
    <t>Beruházások  (=195+196+198+…+202)      (K6)</t>
  </si>
  <si>
    <t>Ingatlanok felújítása        (K71)</t>
  </si>
  <si>
    <t>Informatikai eszközök felújítása        (K72)</t>
  </si>
  <si>
    <t>Egyéb tárgyi eszközök felújítása         (K73)</t>
  </si>
  <si>
    <t>Felújítási célú előzetesen felszámított általános forgalmi adó        (K74)</t>
  </si>
  <si>
    <t>Felújítások  (=204+...+207)    (K7)</t>
  </si>
  <si>
    <t>Költségvetési kiadások (=20+21+60+127+194+203+208+270)     (K1-K8)</t>
  </si>
  <si>
    <t>B E V É T E L E K</t>
  </si>
  <si>
    <t>Sor-szám</t>
  </si>
  <si>
    <t>Bevételi jogcím</t>
  </si>
  <si>
    <t>3.1.</t>
  </si>
  <si>
    <t>3.2.</t>
  </si>
  <si>
    <t>Helyi adók</t>
  </si>
  <si>
    <t>3.3.</t>
  </si>
  <si>
    <t>3.4.</t>
  </si>
  <si>
    <t>6.1.</t>
  </si>
  <si>
    <t>6.2.</t>
  </si>
  <si>
    <t>7.1.</t>
  </si>
  <si>
    <t>7.2.</t>
  </si>
  <si>
    <t>43.</t>
  </si>
  <si>
    <t>44.</t>
  </si>
  <si>
    <t>45.</t>
  </si>
  <si>
    <t>8.1.</t>
  </si>
  <si>
    <t>46.</t>
  </si>
  <si>
    <t>8.2.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</si>
  <si>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</si>
  <si>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</si>
  <si>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</si>
  <si>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</si>
  <si>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</si>
  <si>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</si>
  <si>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</si>
  <si>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</si>
  <si>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</si>
  <si>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</si>
  <si>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</si>
  <si>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</si>
  <si>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</si>
  <si>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K I A D Á S O K</t>
  </si>
  <si>
    <t>Kiadási jogcímek</t>
  </si>
  <si>
    <t>1.1.</t>
  </si>
  <si>
    <t>Személyi  juttatások</t>
  </si>
  <si>
    <t>1.2.</t>
  </si>
  <si>
    <t>1.3.</t>
  </si>
  <si>
    <t>1.4.</t>
  </si>
  <si>
    <t>1.5.</t>
  </si>
  <si>
    <t>1.6.</t>
  </si>
  <si>
    <t>2.1.</t>
  </si>
  <si>
    <t>2.2.</t>
  </si>
  <si>
    <t>2.3.</t>
  </si>
  <si>
    <t>2.4.</t>
  </si>
  <si>
    <t>Általános tartalék</t>
  </si>
  <si>
    <t>Záró pénzkészlet</t>
  </si>
  <si>
    <t xml:space="preserve"> KIADÁSOK ÖSSZESEN: (1+2+3+4+5+6+7+8)</t>
  </si>
  <si>
    <t>Változás</t>
  </si>
  <si>
    <t>Jóváhagyott</t>
  </si>
  <si>
    <t>D</t>
  </si>
  <si>
    <t>E</t>
  </si>
  <si>
    <t>Működési bevételek</t>
  </si>
  <si>
    <t>ÖSSZESEN:</t>
  </si>
  <si>
    <t>Építményadó</t>
  </si>
  <si>
    <t>Magánszemélyek kommunális adója</t>
  </si>
  <si>
    <t>Iparűzési adó</t>
  </si>
  <si>
    <t>Telekadó</t>
  </si>
  <si>
    <t>Idegenforgalmi adó</t>
  </si>
  <si>
    <t>Gépjárműadó</t>
  </si>
  <si>
    <t>Egyéb közhatalmi bevételek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</si>
  <si>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</si>
  <si>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</si>
  <si>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</si>
  <si>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</si>
  <si>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</si>
  <si>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</si>
  <si>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</si>
  <si>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</si>
  <si>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</si>
  <si>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</si>
  <si>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</si>
  <si>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</si>
  <si>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</si>
  <si>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</si>
  <si>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</si>
  <si>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</si>
  <si>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</si>
  <si>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</si>
  <si>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Összesen: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</si>
  <si>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</si>
  <si>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</si>
  <si>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</si>
  <si>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</si>
  <si>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</si>
  <si>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</si>
  <si>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</si>
  <si>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</si>
  <si>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</si>
  <si>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89.</t>
  </si>
  <si>
    <t>90.</t>
  </si>
  <si>
    <t>91.</t>
  </si>
  <si>
    <t>92.</t>
  </si>
  <si>
    <t>93.</t>
  </si>
  <si>
    <t>88.</t>
  </si>
  <si>
    <t>Szakfeladatok, feladatok megnevezése</t>
  </si>
  <si>
    <t>személyi</t>
  </si>
  <si>
    <t>szoc. hozzájárulási adó</t>
  </si>
  <si>
    <t>dologi</t>
  </si>
  <si>
    <t>támogatásért.műk.kiad.</t>
  </si>
  <si>
    <t>műk.c.pe.    átadás</t>
  </si>
  <si>
    <t>társadalom és szoc.pol.jut.</t>
  </si>
  <si>
    <t>ellátottak juttatásai</t>
  </si>
  <si>
    <t>F</t>
  </si>
  <si>
    <t>Közutak, hidak, alagutak üzemeltetése, fenntartás</t>
  </si>
  <si>
    <t>Személyi juttatás</t>
  </si>
  <si>
    <t xml:space="preserve">Dologi kiadások </t>
  </si>
  <si>
    <t>Az önkormányzati vagyonnal való gazdálkodással kapcsolatos feladatok</t>
  </si>
  <si>
    <t>Állat-egészségügy</t>
  </si>
  <si>
    <t xml:space="preserve">Zöldterület-kezelés </t>
  </si>
  <si>
    <t>Önkormányzatok és önk.hivatalok jogalkotó és általános igazgatási tev.</t>
  </si>
  <si>
    <t>Közvilágítás</t>
  </si>
  <si>
    <t>Város- és községgazdálkodási egyéb szolgáltatások</t>
  </si>
  <si>
    <t>Óvodai nevelés, ellátás szakmai feladatai</t>
  </si>
  <si>
    <t>Óvodai nevelés, ellátás működtetési felad.</t>
  </si>
  <si>
    <t>Háziorvosi alapellátás</t>
  </si>
  <si>
    <t>Család- és nővédelmi egészségügyi gondozás</t>
  </si>
  <si>
    <t>Gyermekvédelmi pénzbeli és természetbeni ellátás</t>
  </si>
  <si>
    <t>Egyéb szociális pénzbeli ellátások, támog</t>
  </si>
  <si>
    <t>Bölcsődei ellátás</t>
  </si>
  <si>
    <t>Hosszabb időtartalmú közfoglalkoztatás</t>
  </si>
  <si>
    <t>Könyvtári szolgáltatások</t>
  </si>
  <si>
    <t>Közművelődés - közösségi és társadalmi részvétel fejlesztése</t>
  </si>
  <si>
    <t>Köztemető fenntartás és működtetés</t>
  </si>
  <si>
    <t>Hozzájárulás az Ajkai Közös Önkormányzati Hivatal működéséhez</t>
  </si>
  <si>
    <t>87.</t>
  </si>
  <si>
    <t>EJHA Egyesület támogatása</t>
  </si>
  <si>
    <t>Polgárőrség támogatása</t>
  </si>
  <si>
    <t>Háztartásoknak</t>
  </si>
  <si>
    <t>Működési célú kölcsön ÁH-n kívülre</t>
  </si>
  <si>
    <t>Működési kiadások összesen</t>
  </si>
  <si>
    <t>Beruházások</t>
  </si>
  <si>
    <t>Felújítások</t>
  </si>
  <si>
    <t>Felhalmozási célú támogatásértékű kiadás - államháztartáson belülre</t>
  </si>
  <si>
    <t>Felhalmozási célú pénzeszköz átadás - államháztartáson kívülre</t>
  </si>
  <si>
    <t>Működési tartalékok</t>
  </si>
  <si>
    <t>Adott kölcsön felhalmozási célra:</t>
  </si>
  <si>
    <t xml:space="preserve"> - első lakáshoz jutók támogatása</t>
  </si>
  <si>
    <t>Pénzügyi befektetések</t>
  </si>
  <si>
    <t>Felhalmozási  kiadások  összesen</t>
  </si>
  <si>
    <t>Működési és felhalmozási kiadások összesen:</t>
  </si>
  <si>
    <t>Felhalmozási feladatok megnevezése</t>
  </si>
  <si>
    <t>BERUHÁZÁSOK</t>
  </si>
  <si>
    <t>E. Vízellátás, szennyvíz gyűjtése, kezelése, hulladékgazdálkodás, szennyeződésmentesítés</t>
  </si>
  <si>
    <t>H. Szállítás, raktározás</t>
  </si>
  <si>
    <t xml:space="preserve">L. Ingatlanügyek </t>
  </si>
  <si>
    <t>M. Szakmai, tudományos, műszaki tevékenység</t>
  </si>
  <si>
    <t>N. Adminisztratív és szolgáltatás támogató tevékenység</t>
  </si>
  <si>
    <t>O. Közigazgatás, védelem</t>
  </si>
  <si>
    <t>P. Oktatás</t>
  </si>
  <si>
    <t>Q. Humán-egészségügyi, szociális ellátás</t>
  </si>
  <si>
    <t>R. Művészet, szórakoztatás</t>
  </si>
  <si>
    <t>S. Egyéb szolgáltatás</t>
  </si>
  <si>
    <t>BERUHÁZÁSI KIADÁSOK ÖSSZESEN:</t>
  </si>
  <si>
    <t>FELÚJÍTÁSOK</t>
  </si>
  <si>
    <t>FELÚJÍTÁSI KIADÁSOK ÖSSZESEN:</t>
  </si>
  <si>
    <t>TÁMOGATÁSÉRTÉKŰ FELHALMOZÁSI KIADÁS</t>
  </si>
  <si>
    <t>Beruházásokhoz:</t>
  </si>
  <si>
    <t>TÁMOGATÁSÉRTÉKŰ FELHALMOZÁSI KIADÁSOK ÖSSZESEN:</t>
  </si>
  <si>
    <t>FELHALMOZÁSI PÉNZESZKÖZ ÁTADÁS ÁLLAMHÁZTARTÁSON KÍVÜLRE</t>
  </si>
  <si>
    <t>Felújításokhoz:</t>
  </si>
  <si>
    <t>FELHALM. PÉNZESZKÖZ ÁTADÁS ÁLLAMHÁZTARTÁSON KÍVÜLRE ÖSSZESEN:</t>
  </si>
  <si>
    <t>ADOTT KÖLCSÖNÖK FELHALMOZÁSI CÉLRA</t>
  </si>
  <si>
    <t>Lakásépítés, vásárlás helyi támogatása</t>
  </si>
  <si>
    <t>ADOTT KÖLCSÖNÖK ÖSSZESEN:</t>
  </si>
  <si>
    <t>PÉNZÜGYI BEFEKTETÉSEK</t>
  </si>
  <si>
    <t>PÉNZÜGYI BEFEKTETÉSEK ÖSSZESEN:</t>
  </si>
  <si>
    <t xml:space="preserve">Megnevezés </t>
  </si>
  <si>
    <t>I. MŰKÖDÉSI TARTALÉKOK:</t>
  </si>
  <si>
    <t>1. Általános tartalék</t>
  </si>
  <si>
    <t>2. Céltartalék</t>
  </si>
  <si>
    <t>MŰKÖDÉSI TARTALÉK ÖSSZESEN:</t>
  </si>
  <si>
    <t>II. FELHALMOZÁSI TARTALÉK:</t>
  </si>
  <si>
    <t>FELHALMOZÁSI TARTALÉK ÖSSZESEN:</t>
  </si>
  <si>
    <t>TARTALÉKOK MINDÖSSZESEN:</t>
  </si>
  <si>
    <t>Címnév</t>
  </si>
  <si>
    <t>Teljes munkaidős</t>
  </si>
  <si>
    <t>Részmunkaidős</t>
  </si>
  <si>
    <t>Közfoglal-koztatottak létszáma</t>
  </si>
  <si>
    <t>Ebből</t>
  </si>
  <si>
    <t>Szakmai tevékenységet ellátók eredeti létszám kerete</t>
  </si>
  <si>
    <t>Üzemeltetéshez kapcsolódó eredeti létszámkeret</t>
  </si>
  <si>
    <t>G</t>
  </si>
  <si>
    <t>H</t>
  </si>
  <si>
    <t>Hársfa Óvoda</t>
  </si>
  <si>
    <t>Mindösszesen</t>
  </si>
  <si>
    <t>ingyenes</t>
  </si>
  <si>
    <t>e/ft</t>
  </si>
  <si>
    <t>Mindösszesen:</t>
  </si>
  <si>
    <t>Bevétel megnevezése</t>
  </si>
  <si>
    <t>Előirányzat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</si>
  <si>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</si>
  <si>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</si>
  <si>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</si>
  <si>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</si>
  <si>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</si>
  <si>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</si>
  <si>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</si>
  <si>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</si>
  <si>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</si>
  <si>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</si>
  <si>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</si>
  <si>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</si>
  <si>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I</t>
  </si>
  <si>
    <t>J</t>
  </si>
  <si>
    <t>K</t>
  </si>
  <si>
    <t>L</t>
  </si>
  <si>
    <t>M</t>
  </si>
  <si>
    <t>N</t>
  </si>
  <si>
    <t>Nyitó pénzkészlet</t>
  </si>
  <si>
    <t>Polgármesteri Hivatal összesen</t>
  </si>
  <si>
    <t>OEP támogatás</t>
  </si>
  <si>
    <t>Kiadás megnevezése</t>
  </si>
  <si>
    <t>Munkaadókat terhelő járulékok</t>
  </si>
  <si>
    <t>Felújítás ÁFA-val</t>
  </si>
  <si>
    <t>Beruházás ÁFA-val</t>
  </si>
  <si>
    <t>Felh. célú céltartalék</t>
  </si>
  <si>
    <t>Értékpapír vásárlás</t>
  </si>
  <si>
    <t>Intézményfinanszírozás</t>
  </si>
  <si>
    <t>Felhalmozási tartalék</t>
  </si>
  <si>
    <t xml:space="preserve">Intézmények kiadásai </t>
  </si>
  <si>
    <t>Közvetett támogatás jogcíme</t>
  </si>
  <si>
    <t>Adómentesség</t>
  </si>
  <si>
    <t>Adókedvezmény</t>
  </si>
  <si>
    <t>Egyéb</t>
  </si>
  <si>
    <t>Összesen</t>
  </si>
  <si>
    <t>jogsz. hivatk.</t>
  </si>
  <si>
    <t>mérték %</t>
  </si>
  <si>
    <t>összeg       e Ft</t>
  </si>
  <si>
    <t xml:space="preserve">         - adómentesség a rendelet alapján</t>
  </si>
  <si>
    <t>1991. évi LXXXII. tv. 5. §</t>
  </si>
  <si>
    <t xml:space="preserve">         - adókedvezmény</t>
  </si>
  <si>
    <t>1991. évi LXXXII. tv. 8. §</t>
  </si>
  <si>
    <t xml:space="preserve">        -szakm. tanuló</t>
  </si>
  <si>
    <t xml:space="preserve">        -csökk. munkaképesség</t>
  </si>
  <si>
    <t xml:space="preserve">    -Foglalkoztatás növeléséhez kapcsolódó adóalap mentesség</t>
  </si>
  <si>
    <t xml:space="preserve">Htv. 39/D § </t>
  </si>
  <si>
    <t xml:space="preserve">        - 500 eFt alatti</t>
  </si>
  <si>
    <t>Ipa.rend. 3. § .(1)</t>
  </si>
  <si>
    <t xml:space="preserve">        - TÁSA-t nem fiz.közszolg.szervezet</t>
  </si>
  <si>
    <t>Htv. 3. § (2) bek.</t>
  </si>
  <si>
    <t xml:space="preserve">        -adómentesség a rendelet alapján</t>
  </si>
  <si>
    <t>14/2007. (XII.21.)</t>
  </si>
  <si>
    <t xml:space="preserve">        -méltányosság</t>
  </si>
  <si>
    <t>Art. 134. §. (1); (3)</t>
  </si>
  <si>
    <t>1990. évi C. tv. 13. §</t>
  </si>
  <si>
    <t>Htv.19. §,                            24/2007. (V.25.) r. 4.§</t>
  </si>
  <si>
    <t>Napközi és iskolai étkeztetés kedvezménye</t>
  </si>
  <si>
    <t>1997. évi XXXI. tv. 148 §. (5)-(6.)</t>
  </si>
  <si>
    <t>Óvodai térítési díj</t>
  </si>
  <si>
    <t>Bölcsödei térítési díj</t>
  </si>
  <si>
    <t>Nappali szociális ellátás</t>
  </si>
  <si>
    <t>1993. évi III. tv. 117. §. (2.), 32/2003. (XI. 11.) rendelet 37. §.</t>
  </si>
  <si>
    <t>0 - 80%</t>
  </si>
  <si>
    <t>Közterület használat</t>
  </si>
  <si>
    <t>Ssz.</t>
  </si>
  <si>
    <t>Kötelezettség jogcíme</t>
  </si>
  <si>
    <t>Köt. váll. éve</t>
  </si>
  <si>
    <t>Működési célonként</t>
  </si>
  <si>
    <t>Fejlesztési célonként</t>
  </si>
  <si>
    <t>Ö s s z e s e n :</t>
  </si>
  <si>
    <t>.</t>
  </si>
  <si>
    <t>Tárgyév</t>
  </si>
  <si>
    <t>Saját bevétel és adósságot keletkeztető ügyletből eredő fizetési kötelezettség a tárgyévet követő</t>
  </si>
  <si>
    <t>Osztalékok,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</si>
  <si>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</si>
  <si>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</si>
  <si>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</si>
  <si>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 származó bevétel</t>
  </si>
  <si>
    <t>Kezességvállalással kapcsolatos megtérülés</t>
  </si>
  <si>
    <t>Saját bevételek</t>
  </si>
  <si>
    <t>Saját bevételek 50 %-a</t>
  </si>
  <si>
    <t>Előző év(ek)ben keletkezett tárgyévet terhelő fizetési kötelezettség</t>
  </si>
  <si>
    <t>Felvett, átvállalt hitel és annak tőketartozása, likvid hitel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</si>
  <si>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</si>
  <si>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</si>
  <si>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</si>
  <si>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</si>
  <si>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</si>
  <si>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</si>
  <si>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ill. keletkező, tárgyévet terhelő fizetési kötelezettség</t>
  </si>
  <si>
    <t>Felvett, átvállalt hitel és annak tőketartozása</t>
  </si>
  <si>
    <t>Fizetési kötelezettség összesen</t>
  </si>
  <si>
    <t>Fizetési kötelezettséggel csökkentett saját bevétel</t>
  </si>
  <si>
    <t>Halimba község Önkormányzat kezességvállalása, tőke ütemezett törlesztése eFt-ban</t>
  </si>
  <si>
    <t>Hitelfelvétel jogcíme beruházási célonként</t>
  </si>
  <si>
    <t>Hitelt nyújtó pénzintézet</t>
  </si>
  <si>
    <t xml:space="preserve">Adósságállomány </t>
  </si>
  <si>
    <t>Futamidő</t>
  </si>
  <si>
    <t>Felhalmozási hitelállomány összesen</t>
  </si>
  <si>
    <t>Várható kamata összesen</t>
  </si>
  <si>
    <t>011130</t>
  </si>
  <si>
    <t>013320</t>
  </si>
  <si>
    <t>013350</t>
  </si>
  <si>
    <t>091110</t>
  </si>
  <si>
    <t>091140</t>
  </si>
  <si>
    <t>041233</t>
  </si>
  <si>
    <t>042180</t>
  </si>
  <si>
    <t>045160</t>
  </si>
  <si>
    <t>052080</t>
  </si>
  <si>
    <t>Szennyvízcsatorna építése, fenntartása, üzemletetése</t>
  </si>
  <si>
    <t>064010</t>
  </si>
  <si>
    <t>066010</t>
  </si>
  <si>
    <t>066020</t>
  </si>
  <si>
    <t>072111</t>
  </si>
  <si>
    <t>072112</t>
  </si>
  <si>
    <t>Háziorvosi ügyeleti ellátás</t>
  </si>
  <si>
    <t>072311</t>
  </si>
  <si>
    <t>Fogorvosi alapellátás</t>
  </si>
  <si>
    <t>074031</t>
  </si>
  <si>
    <t>082044</t>
  </si>
  <si>
    <t>082091</t>
  </si>
  <si>
    <t>Gyermekétkeztetés a köznevelésben</t>
  </si>
  <si>
    <t>Szabad kapacitás terhére végzett tev.</t>
  </si>
  <si>
    <t xml:space="preserve">Dél Bakony Kulturális Egyesület </t>
  </si>
  <si>
    <t>Hiteltörlesztés és kamata</t>
  </si>
  <si>
    <t>Hiteltörlesztés kamata</t>
  </si>
  <si>
    <t>096015</t>
  </si>
  <si>
    <t>096025</t>
  </si>
  <si>
    <t>Környezetvédelmi alap</t>
  </si>
  <si>
    <t>Hozzájárulás Ajka Családsegítő Központ</t>
  </si>
  <si>
    <t>Költségvetési maradvány</t>
  </si>
  <si>
    <t>Céltartalék-működési</t>
  </si>
  <si>
    <t>Céltartalék-felhalmozási</t>
  </si>
  <si>
    <t>Kötelező feladatok</t>
  </si>
  <si>
    <t>Önként vállalt feladatok</t>
  </si>
  <si>
    <t>Állami feladatok</t>
  </si>
  <si>
    <t>Ellátottak pénzbeli juttatásai</t>
  </si>
  <si>
    <t>Egyéb működési célú kiadások</t>
  </si>
  <si>
    <t>Felújítás-áfával</t>
  </si>
  <si>
    <t>Egyéb felhalmozási célú kiadások</t>
  </si>
  <si>
    <t>Tartalék - felhalmozási célra</t>
  </si>
  <si>
    <t>Finanszírozási kiadások - belföldi</t>
  </si>
  <si>
    <t>Finanszírozási kiadások - külföldi</t>
  </si>
  <si>
    <t>Eszközhasználati díj elkülönítése</t>
  </si>
  <si>
    <t>Járda</t>
  </si>
  <si>
    <t>Működési célú támogatások ÁH-n belülről</t>
  </si>
  <si>
    <t>Felhalmozási célú támogatások ÁH-n belülről</t>
  </si>
  <si>
    <t>Közhatalmi bevételek</t>
  </si>
  <si>
    <t>Felhalmozási bevételek</t>
  </si>
  <si>
    <t>Működési célú átvett pénzeszközök</t>
  </si>
  <si>
    <t>Felhalmozási célú átvett pénzeszközök</t>
  </si>
  <si>
    <t>Finanszírozási bevételek - belföldi</t>
  </si>
  <si>
    <t>Finanszírozási bevételek - külföldi</t>
  </si>
  <si>
    <t>IV. Finanszírozási kiadások (6.1+6.2)</t>
  </si>
  <si>
    <t>Munkaadói járulékok és szociális hozzájárulási adó</t>
  </si>
  <si>
    <t>Dologi  kiadások</t>
  </si>
  <si>
    <t>Egyéb felhalmozási célú kiadások ÁH-n belülre</t>
  </si>
  <si>
    <t>Egyéb felhalmozási célú kiadások ÁH-n kívülre</t>
  </si>
  <si>
    <t>II. Felhalmozási költségvetési kiadások (2.1+…+2.4)</t>
  </si>
  <si>
    <t>Általános tartalék-működési</t>
  </si>
  <si>
    <t>Általános tartalék-felhalmozási</t>
  </si>
  <si>
    <t>III. Tartalékok (3.+3.2+3.4)</t>
  </si>
  <si>
    <t>Egyéb működési célú kiadások ÁH-n belülre</t>
  </si>
  <si>
    <t>Egyéb működési célú kiadások ÁH-n kívülre</t>
  </si>
  <si>
    <t>I. Működési költségvetési kiadások (1.1+…+1.6)</t>
  </si>
  <si>
    <t>B1</t>
  </si>
  <si>
    <t>Rovat-rend</t>
  </si>
  <si>
    <t>B2</t>
  </si>
  <si>
    <t>B3</t>
  </si>
  <si>
    <t>B4</t>
  </si>
  <si>
    <t>B5</t>
  </si>
  <si>
    <t>B6</t>
  </si>
  <si>
    <t xml:space="preserve">Működési bevétel felhalm. célra </t>
  </si>
  <si>
    <t>B7</t>
  </si>
  <si>
    <t>B8</t>
  </si>
  <si>
    <t>B81</t>
  </si>
  <si>
    <t>B813</t>
  </si>
  <si>
    <t>B82</t>
  </si>
  <si>
    <t>B11</t>
  </si>
  <si>
    <t>K1</t>
  </si>
  <si>
    <t>K2</t>
  </si>
  <si>
    <t>K3</t>
  </si>
  <si>
    <t>K4</t>
  </si>
  <si>
    <t>K5</t>
  </si>
  <si>
    <t>K6</t>
  </si>
  <si>
    <t>K7</t>
  </si>
  <si>
    <t>K8</t>
  </si>
  <si>
    <t>K91</t>
  </si>
  <si>
    <t>K92</t>
  </si>
  <si>
    <t>K9</t>
  </si>
  <si>
    <t>B12-16</t>
  </si>
  <si>
    <t>I/1. Önkormányzatok működési támogatásai</t>
  </si>
  <si>
    <t>I/2. Egyéb működési célú támogatások</t>
  </si>
  <si>
    <t>K501-506</t>
  </si>
  <si>
    <t>K81-84</t>
  </si>
  <si>
    <t>K85-88</t>
  </si>
  <si>
    <t>II/1. Felhalmozási célú önkormányzati támogatások</t>
  </si>
  <si>
    <t>II/2. Egyéb felhalmozási támogatások</t>
  </si>
  <si>
    <t>B21</t>
  </si>
  <si>
    <t>B22-25</t>
  </si>
  <si>
    <t>I. Működési célú támogatások ÁH-n belülről (1.1+1.2.)</t>
  </si>
  <si>
    <t>II. Felhalmozási célú támogatások ÁH-n belülről (2.1+2.2.)</t>
  </si>
  <si>
    <t>B31</t>
  </si>
  <si>
    <t>Jövedelemadók</t>
  </si>
  <si>
    <t>Termékek és szolgáltatások adói</t>
  </si>
  <si>
    <t>B36</t>
  </si>
  <si>
    <t>III. Közhatalmi bevételek (3.1+3.2.)</t>
  </si>
  <si>
    <t xml:space="preserve">IV. Működési bevételek </t>
  </si>
  <si>
    <t>V. Felhalmozási bevételek</t>
  </si>
  <si>
    <t>Működési célú átvett pénzeszközök ÁH-n kívülről</t>
  </si>
  <si>
    <t>Egyéb működési célú átvett pénzeszközök</t>
  </si>
  <si>
    <t>B61-64</t>
  </si>
  <si>
    <t>B65</t>
  </si>
  <si>
    <t>B71-74</t>
  </si>
  <si>
    <t>B75</t>
  </si>
  <si>
    <t>VI. Működési célú átvett pénzeszközök (6.1.+6.2.)</t>
  </si>
  <si>
    <t>VIII. Finanszírozási bevételek (8.1+8.2)</t>
  </si>
  <si>
    <t>BEVÉTELI ELŐIRÁNYZAT ÖSSZESEN (1+…+8)</t>
  </si>
  <si>
    <t>Belföldi finanszírozás bevételei</t>
  </si>
  <si>
    <t>Külföldi finanszírozás bevételei</t>
  </si>
  <si>
    <t>B32</t>
  </si>
  <si>
    <t>B33</t>
  </si>
  <si>
    <t>B34</t>
  </si>
  <si>
    <t>B35</t>
  </si>
  <si>
    <t>3.5.</t>
  </si>
  <si>
    <t>3.6.</t>
  </si>
  <si>
    <t>Szociális hozzájárulási adó és járulékok</t>
  </si>
  <si>
    <t>Bérhez és foglalkozatáshoz kapcsolódó adók</t>
  </si>
  <si>
    <t>Vagyoni típusú adók</t>
  </si>
  <si>
    <t>I. Működési célú támogatások ÁH-n belülről</t>
  </si>
  <si>
    <t>B111</t>
  </si>
  <si>
    <t>Helyi önkormányzatok működésének általános támogatása</t>
  </si>
  <si>
    <t>B112</t>
  </si>
  <si>
    <t>Települési önkormányzatok egyes köznevelési feladatainak támogatása</t>
  </si>
  <si>
    <t>Települési önkormányzatok szociális és gyermekjóléti feladatainak támogatása</t>
  </si>
  <si>
    <t>Települési önkormányzatok kulturális feladatainak támogatása</t>
  </si>
  <si>
    <t>Működési célú központosított előirányzatok</t>
  </si>
  <si>
    <t>Helyi önkormányzatok kiegészítő támogatásai</t>
  </si>
  <si>
    <t>B113</t>
  </si>
  <si>
    <t>B114</t>
  </si>
  <si>
    <t>B115</t>
  </si>
  <si>
    <t>B116</t>
  </si>
  <si>
    <t>B12</t>
  </si>
  <si>
    <t>Elvonások és befizetések bevételei</t>
  </si>
  <si>
    <t>B13</t>
  </si>
  <si>
    <t>Garancia és kezességvállalásból származó megtérülések</t>
  </si>
  <si>
    <t>B14</t>
  </si>
  <si>
    <t>Visszatérítendő támogatások, kölcsönök visszatérülései</t>
  </si>
  <si>
    <t>B15</t>
  </si>
  <si>
    <t>Visszatérítendő támogatások, kölcsönök igénybevétele</t>
  </si>
  <si>
    <t>Egyéb működési célú támogatások bevételei</t>
  </si>
  <si>
    <t>B16</t>
  </si>
  <si>
    <t>Társadalombiztosítás pénzügyi alapjai /Védőnő/</t>
  </si>
  <si>
    <t>Elkülönített állami pénzalapok /Közfoglalkoztatás/</t>
  </si>
  <si>
    <t>Egyéb fejezeti kezelésű előirányzatok /MVH területalapú támogatás/</t>
  </si>
  <si>
    <t>II. Felhalmozási célú támogatások ÁH-n belülről</t>
  </si>
  <si>
    <t>B22</t>
  </si>
  <si>
    <t>B23</t>
  </si>
  <si>
    <t>B24</t>
  </si>
  <si>
    <t>B25</t>
  </si>
  <si>
    <t>Egyéb felhalmozási célú támogatások bevételei</t>
  </si>
  <si>
    <t>III. Közhatalmi bevételek</t>
  </si>
  <si>
    <t>Talajterhelési díj</t>
  </si>
  <si>
    <r>
      <t xml:space="preserve">Egyéb közhatalmi bevételek </t>
    </r>
    <r>
      <rPr>
        <sz val="10"/>
        <rFont val="Times New Roman CE"/>
        <charset val="238"/>
      </rPr>
      <t>/késedelmi pótlék/</t>
    </r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</si>
  <si>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</si>
  <si>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</si>
  <si>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</si>
  <si>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</si>
  <si>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</si>
  <si>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</si>
  <si>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</si>
  <si>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</si>
  <si>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</si>
  <si>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</si>
  <si>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B411</t>
  </si>
  <si>
    <t>Áru- és 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</si>
  <si>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</si>
  <si>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</si>
  <si>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</si>
  <si>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</si>
  <si>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áfa</t>
  </si>
  <si>
    <t>Áfa visszatérítése</t>
  </si>
  <si>
    <t>Kamatbevételek</t>
  </si>
  <si>
    <t>Egyéb pénzügyi műveletek bevételei</t>
  </si>
  <si>
    <t>Biztosító által fizetett kártérítés</t>
  </si>
  <si>
    <t>Egyéb működési bevételek</t>
  </si>
  <si>
    <t>B51</t>
  </si>
  <si>
    <t>B52</t>
  </si>
  <si>
    <t>B53</t>
  </si>
  <si>
    <t>B54</t>
  </si>
  <si>
    <t>B55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</si>
  <si>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</si>
  <si>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</si>
  <si>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</si>
  <si>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</si>
  <si>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</si>
  <si>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 xml:space="preserve">VI. Működési célú átvett pénzeszközök </t>
  </si>
  <si>
    <t>Egyéb működési célú pénzeszközök</t>
  </si>
  <si>
    <t>B61</t>
  </si>
  <si>
    <t>B62</t>
  </si>
  <si>
    <t>B63</t>
  </si>
  <si>
    <t>Visszatérítendő támogatások, kölcsönök visszatérülései EU</t>
  </si>
  <si>
    <t>Visszatérítendő támogatások, kölcsönök visszatérülései kormányoktól, nemzetközi szerv.</t>
  </si>
  <si>
    <t>B64</t>
  </si>
  <si>
    <t>B71</t>
  </si>
  <si>
    <t>B72</t>
  </si>
  <si>
    <t>B73</t>
  </si>
  <si>
    <t>B74</t>
  </si>
  <si>
    <t>VIII. Finanszírozási bevételek</t>
  </si>
  <si>
    <t>B811</t>
  </si>
  <si>
    <t>B812</t>
  </si>
  <si>
    <t>B814</t>
  </si>
  <si>
    <t>B815</t>
  </si>
  <si>
    <t>B816</t>
  </si>
  <si>
    <t>B817</t>
  </si>
  <si>
    <t>B818</t>
  </si>
  <si>
    <t>Hitel-, kölcsönfelvétel pénzügyi vállalkozástól</t>
  </si>
  <si>
    <t>Belföldi értékpapírok bevételei</t>
  </si>
  <si>
    <t>Maradvány igénybevétele</t>
  </si>
  <si>
    <t>Államháztartáson belüli megelőlegezések</t>
  </si>
  <si>
    <t>Központi, irányítószervi támogatás</t>
  </si>
  <si>
    <t>Lekötött bankbetétek megszüntetése</t>
  </si>
  <si>
    <t>Államháztartáson belüli megelőlegezések törlesztése</t>
  </si>
  <si>
    <t xml:space="preserve">Központi költségvetés sajátos finanszírozási bevételei </t>
  </si>
  <si>
    <t>B819</t>
  </si>
  <si>
    <t>Tulajdonosi kölcsönök bevételei</t>
  </si>
  <si>
    <t xml:space="preserve">Hitelek, kölcsönök felvétele külföldi pénzintézetektől </t>
  </si>
  <si>
    <t xml:space="preserve">Forgatási célú külföldi értékpapírok beváltása, értékesítése </t>
  </si>
  <si>
    <t xml:space="preserve">Befektetési célú külföldi értékpapírok beváltása, értékesítése </t>
  </si>
  <si>
    <t xml:space="preserve">Külföldi értékpapírok kibocsátása </t>
  </si>
  <si>
    <t>Hitelek, kölcsönök felvétele külföldi kormányoktól és nemzetközi szervezetektől</t>
  </si>
  <si>
    <t>B821</t>
  </si>
  <si>
    <t>B822</t>
  </si>
  <si>
    <t>B823</t>
  </si>
  <si>
    <t>B824</t>
  </si>
  <si>
    <t>B825</t>
  </si>
  <si>
    <t>Visszatérítendő támogatások, kölcsönök visszatérülései /Háztartásoknak/</t>
  </si>
  <si>
    <t>Visszatérítendő támogatások, kölcsönök visszatérülései /Érdekeltségi hozzájárulás/</t>
  </si>
  <si>
    <t>VII. Felhalmozási célú átvett pénzeszközök (7.1+7.2.)</t>
  </si>
  <si>
    <t>VII. Felhalmozási célú átvett pénzeszközök</t>
  </si>
  <si>
    <t>Felhalmozási célú átvett pénzeszközök ÁH-n kívülről</t>
  </si>
  <si>
    <t>Egyéb felhalmozási célú átvett pénzeszközök</t>
  </si>
  <si>
    <t>Egyéb felhalmozási célú pénzeszközök</t>
  </si>
  <si>
    <t>Központi, irányítószervi támogatás működési</t>
  </si>
  <si>
    <t>Központi, irányítószervi támogatás felhalmozási</t>
  </si>
  <si>
    <t>Központi, irányítószervi támogatás működési célra</t>
  </si>
  <si>
    <t>Központi, irányítószervi támogatás felhalmozási célra</t>
  </si>
  <si>
    <t>Egyéb működési célú kiadások civil szervezeteknek</t>
  </si>
  <si>
    <t>Balaton-felvidéki Vízitársulat</t>
  </si>
  <si>
    <t>TÖOSZ tagdíj</t>
  </si>
  <si>
    <t>MABOSZ tagdíj</t>
  </si>
  <si>
    <t>Éltető-Balaton felvidékért Egyesület</t>
  </si>
  <si>
    <t>Közfolgalkoztatás</t>
  </si>
  <si>
    <t>Kormány-zati funkciók</t>
  </si>
  <si>
    <t>I.1.b Település-üzemeltetéshez kapcsolódó feladatellátás támogatása</t>
  </si>
  <si>
    <t>Egyéb önkormányzati feladatok támogatása</t>
  </si>
  <si>
    <t>Egyéb önkormányzati feladatok támogatása - beszámítás után</t>
  </si>
  <si>
    <t>Lakott külterülettel kapcsolatos feladatok támogatása</t>
  </si>
  <si>
    <t>Lakott külterülettel kapcsolatos feladatok támogatása - beszámítás után</t>
  </si>
  <si>
    <t>Üdülőhelyi feladatok támogatása</t>
  </si>
  <si>
    <t>Üdülőhelyi feladatok támogatása - beszámítás után</t>
  </si>
  <si>
    <t>A települési önkormányzatok működésének támogatása beszámítás és kiegészítés után</t>
  </si>
  <si>
    <t>Beszámítás</t>
  </si>
  <si>
    <t>A helyi önkormányzatok működésének általános támogatása összesen</t>
  </si>
  <si>
    <t>III.5. Gyermekétkeztetés támogatása</t>
  </si>
  <si>
    <t>A települési önkormányzatok kulturális feladatainak támogatása</t>
  </si>
  <si>
    <t>Önkormányzatok működési támogatásai</t>
  </si>
  <si>
    <t>Egyéb működési célú támogatások</t>
  </si>
  <si>
    <t>Felhalmozási célú önkormányzati támog.</t>
  </si>
  <si>
    <t>Egyéb felhalmozási támogatások</t>
  </si>
  <si>
    <t>Műk. célú átvett pénzezsk. ÁH-n kívülről</t>
  </si>
  <si>
    <t>Egyéb működési célú átvett pénzeszk.</t>
  </si>
  <si>
    <t>Falhalm.c. átvett pénzeszk. ÁH-n kívülről</t>
  </si>
  <si>
    <t>Egyéb felh. célú átvett pénzeszközök</t>
  </si>
  <si>
    <t>Egyéb működési c. kiadások ÁH-n belülre</t>
  </si>
  <si>
    <t>Egyéb működési c. kiadások ÁH-n kívülre</t>
  </si>
  <si>
    <t>Egyéb felhalm. c. kiadások ÁH-n belülre</t>
  </si>
  <si>
    <t>Egyéb felhalm. c. kiadások ÁH-n kívülre</t>
  </si>
  <si>
    <t>Működési tartalék</t>
  </si>
  <si>
    <t>Finanszírozási kiadások</t>
  </si>
  <si>
    <t>4.1.</t>
  </si>
  <si>
    <t>4.2.</t>
  </si>
  <si>
    <t>K513</t>
  </si>
  <si>
    <t>K507-512</t>
  </si>
  <si>
    <t>Adagok</t>
  </si>
  <si>
    <t>Norma</t>
  </si>
  <si>
    <t>Összeg</t>
  </si>
  <si>
    <t>%</t>
  </si>
  <si>
    <t>Személyi</t>
  </si>
  <si>
    <t>Járulékok</t>
  </si>
  <si>
    <t>Dologi</t>
  </si>
  <si>
    <t>Élelmiszer</t>
  </si>
  <si>
    <t xml:space="preserve">Összes </t>
  </si>
  <si>
    <t>teljes</t>
  </si>
  <si>
    <t>tér.díj</t>
  </si>
  <si>
    <t>e/Ft</t>
  </si>
  <si>
    <t>juttatások</t>
  </si>
  <si>
    <t>kiadás</t>
  </si>
  <si>
    <t>Konyha költségek</t>
  </si>
  <si>
    <t>áfa nélk.</t>
  </si>
  <si>
    <t>Óvoda bölcsőde</t>
  </si>
  <si>
    <t>Óvoda 3*-i étkezés</t>
  </si>
  <si>
    <t>Iskolai étk. 1*-i</t>
  </si>
  <si>
    <t>szünidei étkeztetés</t>
  </si>
  <si>
    <t xml:space="preserve"> </t>
  </si>
  <si>
    <t>Iskolai étkezés 3*-i</t>
  </si>
  <si>
    <t>vendég</t>
  </si>
  <si>
    <t xml:space="preserve">  </t>
  </si>
  <si>
    <t>Műk.napok</t>
  </si>
  <si>
    <t>50%-os</t>
  </si>
  <si>
    <t>teljes ár</t>
  </si>
  <si>
    <t>Bölcsőde</t>
  </si>
  <si>
    <t>Óvoda</t>
  </si>
  <si>
    <t>Iskola 1*</t>
  </si>
  <si>
    <t>Iskola 3*</t>
  </si>
  <si>
    <t>Mindossz.</t>
  </si>
  <si>
    <t>szünidei étk.</t>
  </si>
  <si>
    <t>Áfa</t>
  </si>
  <si>
    <t>Össz kiadás:</t>
  </si>
  <si>
    <t>Támogatás: -</t>
  </si>
  <si>
    <t>Saját kiadás:</t>
  </si>
  <si>
    <t>Térítési díj:</t>
  </si>
  <si>
    <t>1 főre jutó:</t>
  </si>
  <si>
    <t>2020.          évben</t>
  </si>
  <si>
    <t>Gázkazán Óvoda</t>
  </si>
  <si>
    <t>2020. év.</t>
  </si>
  <si>
    <t/>
  </si>
  <si>
    <t>No.</t>
  </si>
  <si>
    <t>Jogcím száma</t>
  </si>
  <si>
    <t>Jogcím megnevezése</t>
  </si>
  <si>
    <t>Mennyiségi egység</t>
  </si>
  <si>
    <t>Fajlagos összeg</t>
  </si>
  <si>
    <t>Mutató</t>
  </si>
  <si>
    <t>Forint</t>
  </si>
  <si>
    <t>1</t>
  </si>
  <si>
    <t>I.1.a</t>
  </si>
  <si>
    <t>Önkormányzati hivatal működésének támogatása - elismert hivatali létszám alapján</t>
  </si>
  <si>
    <t>elismert hivatali létszám</t>
  </si>
  <si>
    <t>2</t>
  </si>
  <si>
    <t>I.1.a - V.</t>
  </si>
  <si>
    <t>Önkormányzati hivatal működésének támogatása - beszámítás után</t>
  </si>
  <si>
    <t>forint</t>
  </si>
  <si>
    <t>3</t>
  </si>
  <si>
    <t>I.1.b</t>
  </si>
  <si>
    <t>Támogatás összesen</t>
  </si>
  <si>
    <t>4</t>
  </si>
  <si>
    <t>I.1.ba</t>
  </si>
  <si>
    <t>A zöldterület-gazdálkodással kapcsolatos feladatok ellátásának támogatása</t>
  </si>
  <si>
    <t>hektár</t>
  </si>
  <si>
    <t>5</t>
  </si>
  <si>
    <t>I.1.bb</t>
  </si>
  <si>
    <t>Közvilágítás fenntartásának támogatása</t>
  </si>
  <si>
    <t>km</t>
  </si>
  <si>
    <t>6</t>
  </si>
  <si>
    <t>I.1.bc</t>
  </si>
  <si>
    <t>Köztemető fenntartással kapcsolatos feladatok támogatása</t>
  </si>
  <si>
    <t>m2</t>
  </si>
  <si>
    <t>7</t>
  </si>
  <si>
    <t>I.1.bd</t>
  </si>
  <si>
    <t>Közutak fenntartásának támogatása</t>
  </si>
  <si>
    <t>8</t>
  </si>
  <si>
    <t>I.1.b - V.</t>
  </si>
  <si>
    <t>Támogatás összesen - beszámítás után</t>
  </si>
  <si>
    <t>9</t>
  </si>
  <si>
    <t>I.1.ba - V.</t>
  </si>
  <si>
    <t>A zöldterület-gazdálkodással kapcsolatos feladatok ellátásának támogatása - beszámítás után</t>
  </si>
  <si>
    <t>I.1.bb - V.</t>
  </si>
  <si>
    <t>Közvilágítás fenntartásának támogatása - beszámítás után</t>
  </si>
  <si>
    <t>I.1.bc - V.</t>
  </si>
  <si>
    <t>Köztemető fenntartással kapcsolatos feladatok támogatása - beszámítás után</t>
  </si>
  <si>
    <t>I.1.bd - V.</t>
  </si>
  <si>
    <t>Közutak fenntartásának támogatása - beszámítás után</t>
  </si>
  <si>
    <t>I.1.c</t>
  </si>
  <si>
    <t>fő</t>
  </si>
  <si>
    <t>I.1.c - V.</t>
  </si>
  <si>
    <t>I.1.d</t>
  </si>
  <si>
    <t>külterületi lakos</t>
  </si>
  <si>
    <t>I.1.d - V.</t>
  </si>
  <si>
    <t>I.1.e</t>
  </si>
  <si>
    <t xml:space="preserve">idegenforgalmi adóforint </t>
  </si>
  <si>
    <t>I.1.e - V.</t>
  </si>
  <si>
    <t>V. Info</t>
  </si>
  <si>
    <t>V. I.1. kiegészítés</t>
  </si>
  <si>
    <t>I.1. jogcímekhez kapcsolódó kiegészítés</t>
  </si>
  <si>
    <t>I.1. - V.</t>
  </si>
  <si>
    <t>V. Info 2</t>
  </si>
  <si>
    <t>Nem teljesült beszámítás/szolidaritási hozzájárulás alapja</t>
  </si>
  <si>
    <t>SZH</t>
  </si>
  <si>
    <t>Szolidaritási hozzájárulás</t>
  </si>
  <si>
    <t>I.2.</t>
  </si>
  <si>
    <t>Nem közművel összegyűjtött háztartási szennyvíz ártalmatlanítása</t>
  </si>
  <si>
    <t>m3</t>
  </si>
  <si>
    <t>I.3.</t>
  </si>
  <si>
    <t>Határátkelőhelyek fenntartásának támogatása</t>
  </si>
  <si>
    <t>ki- és belépési adatok</t>
  </si>
  <si>
    <t>I.5.</t>
  </si>
  <si>
    <t>A 2016. évről áthúzódó bérkompenzáció támogatása</t>
  </si>
  <si>
    <t xml:space="preserve">I. </t>
  </si>
  <si>
    <t>2017. évben 8 hónapra - óvoda napi nyitvatartási ideje eléri a nyolc órát</t>
  </si>
  <si>
    <t>II.1. (1) 1</t>
  </si>
  <si>
    <t>Óvodapedagógusok elismert létszáma</t>
  </si>
  <si>
    <t>II.1. (2) 1</t>
  </si>
  <si>
    <t>pedagógus szakképzettséggel nem rendelkező, óvodapedagógusok nevelő munkáját közvetlenül segítők száma a Köznev. tv. 2. melléklete szerint</t>
  </si>
  <si>
    <t>II.1. (3) 1</t>
  </si>
  <si>
    <t>pedagógus szakképzettséggel rendelkező, óvodapedagógusok nevelő munkáját közvetlenül segítők száma a Köznev. tv. 2. melléklete szerint</t>
  </si>
  <si>
    <t>2017. évben 8 hónapra - óvoda napi nyitvatartási ideje nem éri el a nyolc órát, de eléri a hat órát</t>
  </si>
  <si>
    <t>II.1. (11) 1</t>
  </si>
  <si>
    <t>II.1. (12) 1</t>
  </si>
  <si>
    <t>II.1. (13) 1</t>
  </si>
  <si>
    <t>2017. évben 4 hónapra - óvoda napi nyitvatartási ideje eléri a nyolc órát</t>
  </si>
  <si>
    <t>II.1. (1) 2</t>
  </si>
  <si>
    <t>II.1. (2) 2</t>
  </si>
  <si>
    <t>II.1. (3) 2</t>
  </si>
  <si>
    <t>II.1. (4) 2</t>
  </si>
  <si>
    <t>óvodapedagógusok elismert létszáma (pótlólagos összeg)</t>
  </si>
  <si>
    <t>II.1. (5) 2</t>
  </si>
  <si>
    <t>pedagógus szakképzettséggel rendelkező, óvodapedagógusok nevelő munkáját közvetlenül segítők pótlólagos támogatása</t>
  </si>
  <si>
    <t>2017. évben 4 hónapra - óvoda napi nyitvatartási ideje nem éri el a nyolc órát, de eléri a hat órát</t>
  </si>
  <si>
    <t xml:space="preserve">II.1. (11) 2 </t>
  </si>
  <si>
    <t xml:space="preserve">II.1. (12) 2 </t>
  </si>
  <si>
    <t xml:space="preserve">II.1. (13) 2 </t>
  </si>
  <si>
    <t xml:space="preserve">II.1. (14) 2 </t>
  </si>
  <si>
    <t>43</t>
  </si>
  <si>
    <t xml:space="preserve">II.1. (15) 2 </t>
  </si>
  <si>
    <t>44</t>
  </si>
  <si>
    <t>II.2. (1) 1</t>
  </si>
  <si>
    <t>Óvoda napi nyitvatartási ideje eléri a nyolc órát</t>
  </si>
  <si>
    <t>45</t>
  </si>
  <si>
    <t>II.2. (8) 1</t>
  </si>
  <si>
    <t>Óvoda napi nyitvatartási ideje nem éri el a nyolc órát, de eléri a hat órát</t>
  </si>
  <si>
    <t>46</t>
  </si>
  <si>
    <t>II.2. (1) 2</t>
  </si>
  <si>
    <t>47</t>
  </si>
  <si>
    <t>II.2. (6) 2</t>
  </si>
  <si>
    <t xml:space="preserve">II.3. Társulás által fenntartott óvodákba bejáró gyermekek utaztatásának támogatása </t>
  </si>
  <si>
    <t>48</t>
  </si>
  <si>
    <t>II.3. 1</t>
  </si>
  <si>
    <t xml:space="preserve">8 hónap </t>
  </si>
  <si>
    <t>49</t>
  </si>
  <si>
    <t>II.3. 2</t>
  </si>
  <si>
    <t>4 hónap</t>
  </si>
  <si>
    <t>II.4. Kiegészítő támogatás az óvodapedagógusok minősítéséből adódó többletkiadásokhoz</t>
  </si>
  <si>
    <t>50</t>
  </si>
  <si>
    <t>II.4.a (1)</t>
  </si>
  <si>
    <t>Alapfokozatú végzettségű pedagógus II. kategóriába sorolt óvodapedagógusok kiegészítő támogatása, akik a minősítést 2015. december 31-éig szerezték meg</t>
  </si>
  <si>
    <t>51</t>
  </si>
  <si>
    <t>II.4.b (1)</t>
  </si>
  <si>
    <t>Alapfokozatú végzettségű pedagógus II. kategóriába sorolt óvodapedagógusok kiegészítő támogatása, akik a minősítést 2016. évben szerezték meg</t>
  </si>
  <si>
    <t>52</t>
  </si>
  <si>
    <t>II.4.a (2)</t>
  </si>
  <si>
    <t>Alapfokozatú végzettségű mesterpedagógus kategóriába sorolt óvodapedagógusok kiegészítő támogatása, akik a minősítést 2015. december 31-éig szerezték meg</t>
  </si>
  <si>
    <t>53</t>
  </si>
  <si>
    <t>II.4.b (2)</t>
  </si>
  <si>
    <t>Alapfokozatú végzettségű mesterpedagógus kategóriába sorolt óvodapedagógusok kiegészítő támogatása, akik a minősítést 2016. évben szerezték meg</t>
  </si>
  <si>
    <t>54</t>
  </si>
  <si>
    <t>II.4.a (3)</t>
  </si>
  <si>
    <t>Mesterfokozatú végzettségű pedagógus II. kategóriába sorolt óvodapedagógusok kiegészítő támogatása, akik a minősítést 2015. december 31-éig szerezték meg</t>
  </si>
  <si>
    <t>55</t>
  </si>
  <si>
    <t>II.4.b (3)</t>
  </si>
  <si>
    <t>Mesterfokozatú végzettségű pedagógus II. kategóriába sorolt óvodapedagógusok kiegészítő támogatása, akik a minősítést 2016. évben szerezték meg</t>
  </si>
  <si>
    <t>56</t>
  </si>
  <si>
    <t>II.4.a (4)</t>
  </si>
  <si>
    <t>Mesterfokozatú végzettségű mesterpedagógus kategóriába sorolt óvodapedagógusok kiegészítő támogatása, akik a minősítést 2015. december 31-éig szerezték meg</t>
  </si>
  <si>
    <t>57</t>
  </si>
  <si>
    <t>II.4.b (4)</t>
  </si>
  <si>
    <t>Mesterfokozatú végzettségű mesterpedagógus kategóriába sorolt óvodapedagógusok kiegészítő támogatása, akik a minősítést 2016. évben szerezték meg</t>
  </si>
  <si>
    <t>58</t>
  </si>
  <si>
    <t>II.4.a (5)</t>
  </si>
  <si>
    <t>59</t>
  </si>
  <si>
    <t>II.4.b (5)</t>
  </si>
  <si>
    <t>60</t>
  </si>
  <si>
    <t>II.4.a (6)</t>
  </si>
  <si>
    <t>61</t>
  </si>
  <si>
    <t>II.4.b (6)</t>
  </si>
  <si>
    <t>62</t>
  </si>
  <si>
    <t>II.4.a (7)</t>
  </si>
  <si>
    <t>63</t>
  </si>
  <si>
    <t>II.4.b (7)</t>
  </si>
  <si>
    <t>64</t>
  </si>
  <si>
    <t>II.4.a (8)</t>
  </si>
  <si>
    <t>65</t>
  </si>
  <si>
    <t>II.4.b (8)</t>
  </si>
  <si>
    <t>66</t>
  </si>
  <si>
    <t xml:space="preserve">II. </t>
  </si>
  <si>
    <t>A települési önkormányzatok egyes köznevelési feladatainak támogatása</t>
  </si>
  <si>
    <t>67</t>
  </si>
  <si>
    <t>III.2.</t>
  </si>
  <si>
    <t>A települési önkormányzatok szociális feladatainak egyéb támogatása</t>
  </si>
  <si>
    <t>68</t>
  </si>
  <si>
    <t>III.3.a</t>
  </si>
  <si>
    <t>Család- és gyermekjóléti szolgálat</t>
  </si>
  <si>
    <t>számított létszám</t>
  </si>
  <si>
    <t>69</t>
  </si>
  <si>
    <t>III.3.b</t>
  </si>
  <si>
    <t>Család- és gyermekjóléti központ</t>
  </si>
  <si>
    <t>70</t>
  </si>
  <si>
    <t>III.3.c (1)</t>
  </si>
  <si>
    <t>szociális étkeztetés</t>
  </si>
  <si>
    <t>71</t>
  </si>
  <si>
    <t>III.3.c (2)</t>
  </si>
  <si>
    <t>szociális étkeztetés - társulás által történő feladatellátás</t>
  </si>
  <si>
    <t>72</t>
  </si>
  <si>
    <t>III.3.da</t>
  </si>
  <si>
    <t>házi segítségnyújtás- szociális segítés</t>
  </si>
  <si>
    <t>73</t>
  </si>
  <si>
    <t>III.3.db (1)</t>
  </si>
  <si>
    <t>házi segítségnyújtás- személyi gondozás</t>
  </si>
  <si>
    <t>74</t>
  </si>
  <si>
    <t>III.3.db (2)</t>
  </si>
  <si>
    <t>házi segítségnyújtás- személyi gondozás -  társulás által történő feladatellátás</t>
  </si>
  <si>
    <t>75</t>
  </si>
  <si>
    <t>III.3.e</t>
  </si>
  <si>
    <t>falugondnoki vagy tanyagondnoki szolgáltatás összesen</t>
  </si>
  <si>
    <t>működési hó</t>
  </si>
  <si>
    <t>III.3.f Időskorúak nappali intézményi ellátása</t>
  </si>
  <si>
    <t>76</t>
  </si>
  <si>
    <t>III.3.f (1)</t>
  </si>
  <si>
    <t>időskorúak nappali intézményi ellátása</t>
  </si>
  <si>
    <t>77</t>
  </si>
  <si>
    <t>III.3.f (2)</t>
  </si>
  <si>
    <t>időskorúak nappali intézményi ellátása - társulás által történő feladatellátás</t>
  </si>
  <si>
    <t>78</t>
  </si>
  <si>
    <t>III.3.f (3)</t>
  </si>
  <si>
    <t>foglalkoztatási támogatásban részesülő időskorúak nappali intézményben ellátottak száma</t>
  </si>
  <si>
    <t>79</t>
  </si>
  <si>
    <t>III.3.f (4)</t>
  </si>
  <si>
    <t>foglalkoztatási támogatásban részesülő időskorúak nappali intézményben ellátottak száma - társulás által történő feladatellátás</t>
  </si>
  <si>
    <t>III.3.g Fogyatékos és demens személyek nappali intézményi ellátása</t>
  </si>
  <si>
    <t>80</t>
  </si>
  <si>
    <t>III.3.g (1)</t>
  </si>
  <si>
    <t>fogyatékos személyek nappali intézményi ellátása</t>
  </si>
  <si>
    <t>81</t>
  </si>
  <si>
    <t>III.3.g (2)</t>
  </si>
  <si>
    <t>fogyatékos személyek nappali intézményi ellátása - társulás által történő feladatellátás</t>
  </si>
  <si>
    <t>82</t>
  </si>
  <si>
    <t>III.3.g (3)</t>
  </si>
  <si>
    <t>foglalkoztatási támogatásban részesülő fogyatékos nappali intézményben ellátottak száma</t>
  </si>
  <si>
    <t>83</t>
  </si>
  <si>
    <t>III.3.g (4)</t>
  </si>
  <si>
    <t>foglalkoztatási támogatásban részesülő fogyatékos nappali intézményben ellátottak száma - társulás által történő feladatellátás</t>
  </si>
  <si>
    <t>84</t>
  </si>
  <si>
    <t>III.3.g (5)</t>
  </si>
  <si>
    <t>demens személyek nappali intézményi ellátása</t>
  </si>
  <si>
    <t>85</t>
  </si>
  <si>
    <t>III.3.g (6)</t>
  </si>
  <si>
    <t>demens személyek nappali intézményi ellátása - társulás által történő feladatellátás</t>
  </si>
  <si>
    <t>86</t>
  </si>
  <si>
    <t>III.3.g (7)</t>
  </si>
  <si>
    <t>foglalkoztatási támogatásban részesülő, nappali intézményben ellátott demens személyek száma</t>
  </si>
  <si>
    <t>87</t>
  </si>
  <si>
    <t>III.3.g (8)</t>
  </si>
  <si>
    <t>foglalkoztatási támogatásban részesülő, nappali intézményben ellátott demens személyek száma - társulás által történő feladatellátás</t>
  </si>
  <si>
    <t>III.3.h Pszichiátriai és szenvedélybetegek nappali intézményi ellátása</t>
  </si>
  <si>
    <t>88</t>
  </si>
  <si>
    <t>III.3.h (1)</t>
  </si>
  <si>
    <t>pszichiátriai betegek nappali intézményi ellátása</t>
  </si>
  <si>
    <t>89</t>
  </si>
  <si>
    <t>III.3.h (2)</t>
  </si>
  <si>
    <t>pszichiátriai betegek nappali intézményi ellátása - társulás által történő feladatellátás</t>
  </si>
  <si>
    <t>90</t>
  </si>
  <si>
    <t>III.3.h (3)</t>
  </si>
  <si>
    <t>foglalkoztatási támogatásban részesülő, nappali intézményben ellátott pszichiátriai betegek száma</t>
  </si>
  <si>
    <t>91</t>
  </si>
  <si>
    <t>III.3.h (4)</t>
  </si>
  <si>
    <t>foglalkoztatási támogatásban részesülő, nappali intézményben ellátott pszichiátriai betegek száma - társulás által történő feladatellátás</t>
  </si>
  <si>
    <t>92</t>
  </si>
  <si>
    <t>III.3.h (5)</t>
  </si>
  <si>
    <t>szenvedélybetegek nappali intézményi ellátása</t>
  </si>
  <si>
    <t>93</t>
  </si>
  <si>
    <t>III.3.h (6)</t>
  </si>
  <si>
    <t>szenvedélybetegek nappali intézményi ellátása - társulás által történő feladatellátás</t>
  </si>
  <si>
    <t>94</t>
  </si>
  <si>
    <t>III.3.h (7)</t>
  </si>
  <si>
    <t>foglalkoztatási támogatásban részesülő, nappali intézményben ellátott szenvedélybetegek száma</t>
  </si>
  <si>
    <t>95</t>
  </si>
  <si>
    <t>III.3.h (8)</t>
  </si>
  <si>
    <t>foglalkoztatási támogatásban részesülő, nappali intézményben ellátott szenvedélybetegek száma - társulás által történő feladatellátás</t>
  </si>
  <si>
    <t>III.3.i Hajléktalanok nappali intézményi ellátása</t>
  </si>
  <si>
    <t>96</t>
  </si>
  <si>
    <t>III.3.i (1)</t>
  </si>
  <si>
    <t>hajléktalanok nappali intézményi ellátása</t>
  </si>
  <si>
    <t>97</t>
  </si>
  <si>
    <t>III.3.i (2)</t>
  </si>
  <si>
    <t>hajléktalanok nappali intézményi ellátása - társulás által történő feladatellátás</t>
  </si>
  <si>
    <t>III.3.j Gyermekek napközbeni ellátása</t>
  </si>
  <si>
    <t>98</t>
  </si>
  <si>
    <t>III.3.ja (1)</t>
  </si>
  <si>
    <t>bölcsőde, mini bölcsőde - nem fogyatékos, nem hátrányos helyzetű gyermek</t>
  </si>
  <si>
    <t>99</t>
  </si>
  <si>
    <t>III.3.ja (2)</t>
  </si>
  <si>
    <t>bölcsőde, mini bölcsőde - nem fogyatékos, hátrányos helyzetű gyermek</t>
  </si>
  <si>
    <t>100</t>
  </si>
  <si>
    <t>III.3.ja (3)</t>
  </si>
  <si>
    <t>bölcsőde, mini bölcsőde - nem fogyatékos, halmozottan hátrányos helyzetű gyermek</t>
  </si>
  <si>
    <t>101</t>
  </si>
  <si>
    <t>III.3.ja (4)</t>
  </si>
  <si>
    <t>bölcsőde, mini bölcsőde - fogyatékos gyermek</t>
  </si>
  <si>
    <t>103</t>
  </si>
  <si>
    <t>családi bölcsőde</t>
  </si>
  <si>
    <t>104</t>
  </si>
  <si>
    <t>III.3.jb (2)</t>
  </si>
  <si>
    <t>családi bölcsőde - társulás által történő feladatellátás</t>
  </si>
  <si>
    <t>105</t>
  </si>
  <si>
    <t>III.3.jb (3)</t>
  </si>
  <si>
    <t xml:space="preserve">Gyvt. 145. § (2c) bekezdés b) pontja alapján befogadást nyert napközbeni gyermekfelügyelet </t>
  </si>
  <si>
    <t>III.3.k Hajléktalanok átmeneti intézményei</t>
  </si>
  <si>
    <t>106</t>
  </si>
  <si>
    <t>III.3.k (1)</t>
  </si>
  <si>
    <t>hajléktalanok átmeneti szállása, éjjeli menedékhely összesen</t>
  </si>
  <si>
    <t>férőhely</t>
  </si>
  <si>
    <t>107</t>
  </si>
  <si>
    <t>III.3.k (6)</t>
  </si>
  <si>
    <t>hajléktalanok átmeneti szállása, éjjeli menedékhely összesen - társulás által történő feladatellátás</t>
  </si>
  <si>
    <t>108</t>
  </si>
  <si>
    <t>III.3.k (11)</t>
  </si>
  <si>
    <t xml:space="preserve">kizárólag lakhatási szolgáltatás </t>
  </si>
  <si>
    <t>Támogató szolgáltatás</t>
  </si>
  <si>
    <t>109</t>
  </si>
  <si>
    <t>támogató sz</t>
  </si>
  <si>
    <t>támogató szolgáltatás - alaptámogatás</t>
  </si>
  <si>
    <t>110</t>
  </si>
  <si>
    <t>támogató szolgáltatás - teljesítménytámogatás</t>
  </si>
  <si>
    <t>feladategység</t>
  </si>
  <si>
    <t>Közösségi alapellátások</t>
  </si>
  <si>
    <t>111</t>
  </si>
  <si>
    <t>pszichiátria</t>
  </si>
  <si>
    <t>pszichiátriai betegek részére nyújtott közösségi alapellátás - alaptámogatás</t>
  </si>
  <si>
    <t>112</t>
  </si>
  <si>
    <t>pszichiátriai betegek részére nyújtott közösségi alapellátás - teljesítménytámogatás</t>
  </si>
  <si>
    <t>113</t>
  </si>
  <si>
    <t>szenvedélybe</t>
  </si>
  <si>
    <t>szenvedélybetegek részére nyújtott közösségi alapellátás - alaptámogatás</t>
  </si>
  <si>
    <t>114</t>
  </si>
  <si>
    <t>szenvedélybetegek részére nyújtott közösségi alapellátás - teljesítménytámogatás</t>
  </si>
  <si>
    <t>III. 4. A települési önkormányzatok által biztosított egyes szociális szakosított ellátások, valamint a gyermekek átmeneti gondozásával kapcsolatos feladatok támogatása</t>
  </si>
  <si>
    <t>115</t>
  </si>
  <si>
    <t>III.4.a</t>
  </si>
  <si>
    <t>A finanszírozás szempontjából elismert szakmai dolgozók bértámogatása</t>
  </si>
  <si>
    <t>116</t>
  </si>
  <si>
    <t>III.4.b</t>
  </si>
  <si>
    <t>Intézmény-üzemeltetési támogatás</t>
  </si>
  <si>
    <t>117</t>
  </si>
  <si>
    <t>III.5.a</t>
  </si>
  <si>
    <t>A finanszírozás szempontjából elismert dolgozók bértámogatása</t>
  </si>
  <si>
    <t>118</t>
  </si>
  <si>
    <t>III.5.b</t>
  </si>
  <si>
    <t>Gyermekétkeztetés üzemeltetési támogatása</t>
  </si>
  <si>
    <t>119</t>
  </si>
  <si>
    <t>III.6.</t>
  </si>
  <si>
    <t>A rászoruló gyermekek szünidei étkeztetésének támogatása</t>
  </si>
  <si>
    <t>120</t>
  </si>
  <si>
    <t>III.7.</t>
  </si>
  <si>
    <t>Kiegészítő támogatás a bölcsődében, mini bölcsődében foglalkoztatott, felsőfokú végzettségű kisgyermeknevelők és szakemberek béréhez</t>
  </si>
  <si>
    <t>121</t>
  </si>
  <si>
    <t>III.</t>
  </si>
  <si>
    <t>A települési önkormányzatok szociális, gyermekjóléti és gyermekétkeztetési feladatainak támogatása</t>
  </si>
  <si>
    <t>122</t>
  </si>
  <si>
    <t>IV.1.a</t>
  </si>
  <si>
    <t xml:space="preserve">Megyei hatókörű városi múzeumok feladatainak támogatása </t>
  </si>
  <si>
    <t>123</t>
  </si>
  <si>
    <t>IV.1.b</t>
  </si>
  <si>
    <t>Megyei könyvtárak feladatainak támogatása</t>
  </si>
  <si>
    <t>124</t>
  </si>
  <si>
    <t>IV.1.c</t>
  </si>
  <si>
    <t xml:space="preserve">Megyeszékhely megyei jogú városok és Szentendre Város Önkormányzata közművelődési feladatainak támogatása </t>
  </si>
  <si>
    <t>125</t>
  </si>
  <si>
    <t>IV.1.d</t>
  </si>
  <si>
    <t>Települési önkormányzatok nyilvános könyvtári és a közművelődési feladatainak támogatása</t>
  </si>
  <si>
    <t>126</t>
  </si>
  <si>
    <t>IV.1.e</t>
  </si>
  <si>
    <t>Települési önkormányzatok muzeális intézményi feladatainak támogatása</t>
  </si>
  <si>
    <t>127</t>
  </si>
  <si>
    <t>IV.1.f</t>
  </si>
  <si>
    <t xml:space="preserve">Budapest Főváros Önkormányzata múzeumi, könyvtári és közművelődési feladatainak támogatása </t>
  </si>
  <si>
    <t>128</t>
  </si>
  <si>
    <t>IV.1.g</t>
  </si>
  <si>
    <t>Fővárosi kerületi önkormányzatok közművelődési feladatainak támogatása</t>
  </si>
  <si>
    <t>129</t>
  </si>
  <si>
    <t>IV.1.h</t>
  </si>
  <si>
    <t xml:space="preserve">Megyei könyvtár kistelepülési könyvtári célú kiegészítő támogatása </t>
  </si>
  <si>
    <t>130</t>
  </si>
  <si>
    <t>IV.1.i</t>
  </si>
  <si>
    <t>A települési önkormányzatok könyvtári célú érdekeltségnövelő támogatása</t>
  </si>
  <si>
    <t>131</t>
  </si>
  <si>
    <t>IV.1.</t>
  </si>
  <si>
    <t>Könyvtári, közművelődési és műzeumi feladatok támogatása összesen</t>
  </si>
  <si>
    <t>A települési önkormányzatok által fenntartott, illetve támogatott előadó-művészeti szervezetek támogatása</t>
  </si>
  <si>
    <t>132</t>
  </si>
  <si>
    <t>IV.2.a</t>
  </si>
  <si>
    <t>Színházművészeti szervezetek támogatása</t>
  </si>
  <si>
    <t>IV.2.aa A nemzeti minősítésű színházművészeti szervezetek</t>
  </si>
  <si>
    <t>133</t>
  </si>
  <si>
    <t>IV.2.aa</t>
  </si>
  <si>
    <t>támogatása összesen</t>
  </si>
  <si>
    <t>134</t>
  </si>
  <si>
    <t>IV.2.aaa</t>
  </si>
  <si>
    <t xml:space="preserve">művészeti támogatása </t>
  </si>
  <si>
    <t>135</t>
  </si>
  <si>
    <t>IV.2.aab</t>
  </si>
  <si>
    <t xml:space="preserve">létesítmény-gazdálkodási célú működési támogatása </t>
  </si>
  <si>
    <t>IV.2.ab A kiemelt minősítésű színházművészeti szervezetek</t>
  </si>
  <si>
    <t>136</t>
  </si>
  <si>
    <t>IV.2.ab</t>
  </si>
  <si>
    <t>137</t>
  </si>
  <si>
    <t>IV.2.aba</t>
  </si>
  <si>
    <t>művészeti támogatása</t>
  </si>
  <si>
    <t>138</t>
  </si>
  <si>
    <t>IV.2.abb</t>
  </si>
  <si>
    <t>139</t>
  </si>
  <si>
    <t>IV.2.b</t>
  </si>
  <si>
    <t>Táncművészeti szervezetek támogatása</t>
  </si>
  <si>
    <t>IV.2.ba A nemzeti minősítésű táncművészeti szervezetek</t>
  </si>
  <si>
    <t>140</t>
  </si>
  <si>
    <t>IV.2.ba</t>
  </si>
  <si>
    <t>141</t>
  </si>
  <si>
    <t>IV.2.baa</t>
  </si>
  <si>
    <t>142</t>
  </si>
  <si>
    <t>IV.2.bab</t>
  </si>
  <si>
    <t>létesítmény-gazdálkodási célú működési támogatása</t>
  </si>
  <si>
    <t>IV.2.bb A kiemelt minősítésű táncművészeti szervezetek</t>
  </si>
  <si>
    <t>143</t>
  </si>
  <si>
    <t>IV.2.bb</t>
  </si>
  <si>
    <t>144</t>
  </si>
  <si>
    <t>IV.2.bba</t>
  </si>
  <si>
    <t>145</t>
  </si>
  <si>
    <t>IV.2.bbb</t>
  </si>
  <si>
    <t>146</t>
  </si>
  <si>
    <t>IV.2.c</t>
  </si>
  <si>
    <t>Zeneművészeti szervezetek támogatása</t>
  </si>
  <si>
    <t>147</t>
  </si>
  <si>
    <t>IV.2.ca</t>
  </si>
  <si>
    <t>Nemzeti és kiemelt minősítésű zenekarok támogatása</t>
  </si>
  <si>
    <t>148</t>
  </si>
  <si>
    <t>IV.2.cb</t>
  </si>
  <si>
    <t>Nemzeti és kiemelt minősítésű énekkarok támogatása</t>
  </si>
  <si>
    <t>149</t>
  </si>
  <si>
    <t>IV.2.</t>
  </si>
  <si>
    <t>A települési önkormányzatok által fenntartott, illetve támogatott előadó-művészeti szervezetek támogatása összesen</t>
  </si>
  <si>
    <t>150</t>
  </si>
  <si>
    <t>IV.</t>
  </si>
  <si>
    <t>104037</t>
  </si>
  <si>
    <t>Intézményen kívüli gyermekétkeztetés</t>
  </si>
  <si>
    <t>091120</t>
  </si>
  <si>
    <t>Sajátos nevelési igényű gyermekek óvodai nevelésének, ellátásának szakmai feladatai</t>
  </si>
  <si>
    <t>Gyermekvéd. Erzsébet utalvány visszafizetés</t>
  </si>
  <si>
    <t>018010</t>
  </si>
  <si>
    <t>Elszámolás Kp-i Kv-sel</t>
  </si>
  <si>
    <t>Konyha</t>
  </si>
  <si>
    <t>2018. évi eredeti előirányzat</t>
  </si>
  <si>
    <t>2018. évi eredeti</t>
  </si>
  <si>
    <t>94.</t>
  </si>
  <si>
    <t>Késedelmi pótlék</t>
  </si>
  <si>
    <t>Iskola működtetés (TOP pályázat)</t>
  </si>
  <si>
    <t>104031</t>
  </si>
  <si>
    <t>Bölcsődei ellátás (TOP pályázat)</t>
  </si>
  <si>
    <t>Bursa Hungarica ösztöndíj pályázat</t>
  </si>
  <si>
    <t>Útfejlesztés Kossuth köz</t>
  </si>
  <si>
    <t>TOP-3.2.1-15-VE1-2016-00027 pályázat Iskola felújítás</t>
  </si>
  <si>
    <t>TOP-1.4.1-16-VE1-2017-00005 pályázat Bölcsőde</t>
  </si>
  <si>
    <t>I.6.</t>
  </si>
  <si>
    <t>Polgármesteri illetmény támogatása</t>
  </si>
  <si>
    <t>2021. év.</t>
  </si>
  <si>
    <t>2019. évi eredeti előirányzat</t>
  </si>
  <si>
    <t>2019. évi eredeti</t>
  </si>
  <si>
    <t>Helyi Önkormányzatok és költségvetési szerveik /Szőc/</t>
  </si>
  <si>
    <t>Halimbai Hársfa Óvoda és Családi Bölcsőde</t>
  </si>
  <si>
    <t>Bölcsődei étkeztetés</t>
  </si>
  <si>
    <t>Bányász u. 36. (159.hrsz)</t>
  </si>
  <si>
    <t>EFOP pályázat</t>
  </si>
  <si>
    <t>TOP-3.2.1-15-VE1-2016-00027 iskola pályázat</t>
  </si>
  <si>
    <t>Záró létszám-előirányzat 2018.12.31.</t>
  </si>
  <si>
    <t>Jóváhagyott 2019. évi eredeti létszám-előirányzat</t>
  </si>
  <si>
    <t>okt.</t>
  </si>
  <si>
    <t>ingyenes összege</t>
  </si>
  <si>
    <t>2022-2033</t>
  </si>
  <si>
    <t>Előirányzat összesen 2020-2033.</t>
  </si>
  <si>
    <t>2021.          évben</t>
  </si>
  <si>
    <t>2022.          évben</t>
  </si>
  <si>
    <t>2019. évi összesen</t>
  </si>
  <si>
    <t>2019. év</t>
  </si>
  <si>
    <t>2022. év.</t>
  </si>
  <si>
    <t>2023-2034.</t>
  </si>
  <si>
    <t>III.3.j (1)</t>
  </si>
  <si>
    <t>Új utca út</t>
  </si>
  <si>
    <t>Össz.</t>
  </si>
  <si>
    <t>2018. évi zárszámadás elszámolás</t>
  </si>
  <si>
    <t>042220</t>
  </si>
  <si>
    <t>Erdőgazdálkodás</t>
  </si>
  <si>
    <t xml:space="preserve">D </t>
  </si>
  <si>
    <t>Irattárpolc</t>
  </si>
  <si>
    <t>EFOP pályázat - Fitneszpark eszközök</t>
  </si>
  <si>
    <t>Főzőlap</t>
  </si>
  <si>
    <t>Emlékház bemutató állvány</t>
  </si>
  <si>
    <t>Kiviteli terv - orvosi rendelő (pályázat)</t>
  </si>
  <si>
    <t>Módosított</t>
  </si>
  <si>
    <t>Központi kezelésű előirányzatok (rendszeres gyermekvédelmi támogatás)</t>
  </si>
  <si>
    <t>Modosított</t>
  </si>
  <si>
    <t>95.</t>
  </si>
  <si>
    <t>Pályázat Együtt a közösségért</t>
  </si>
  <si>
    <t>Érdekeltségnövelő támogatás</t>
  </si>
  <si>
    <t>104051</t>
  </si>
  <si>
    <t>Gyermekvédelmi pénzb. és természetb. ellátás</t>
  </si>
  <si>
    <t>Magyar Falu Program Orvosi eszközbeszerzés</t>
  </si>
  <si>
    <t>Magyar Falu Program Orvosi rendelő korszerűsítés</t>
  </si>
  <si>
    <t>Rendezvénysátor</t>
  </si>
  <si>
    <t xml:space="preserve">Közfoglalkoztatási eszközök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</si>
</sst>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#"/>
    <numFmt numFmtId="165" formatCode="_-* #,##0.00&quot; Ft&quot;_-;\-* #,##0.00&quot; Ft&quot;_-;_-* \-??&quot; Ft&quot;_-;_-@_-"/>
    <numFmt numFmtId="166" formatCode="mmm\ d/"/>
    <numFmt numFmtId="167" formatCode="yyyy\-mm\-dd"/>
    <numFmt numFmtId="168" formatCode="#,##0.0"/>
  </numFmts>
  <fonts count="9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 CE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sz val="10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  <charset val="238"/>
    </font>
    <font>
      <sz val="11"/>
      <color indexed="62"/>
      <name val="Calibri"/>
      <family val="2"/>
    </font>
    <font>
      <sz val="10"/>
      <name val="Mangal"/>
      <family val="2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</font>
    <font>
      <i/>
      <sz val="11"/>
      <color indexed="23"/>
      <name val="Calibri"/>
      <family val="2"/>
      <charset val="238"/>
    </font>
    <font>
      <sz val="11"/>
      <color indexed="60"/>
      <name val="Calibri"/>
      <family val="2"/>
    </font>
    <font>
      <sz val="10"/>
      <name val="MS Sans Serif"/>
      <family val="2"/>
      <charset val="238"/>
    </font>
    <font>
      <sz val="11"/>
      <name val="Garamond"/>
      <family val="1"/>
      <charset val="238"/>
    </font>
    <font>
      <sz val="10"/>
      <name val="Arial"/>
      <family val="2"/>
    </font>
    <font>
      <sz val="10"/>
      <name val="Arial CE"/>
      <family val="2"/>
      <charset val="238"/>
    </font>
    <font>
      <b/>
      <sz val="11"/>
      <color indexed="63"/>
      <name val="Calibri"/>
      <family val="2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9"/>
      <name val="Arial CE"/>
      <charset val="238"/>
    </font>
    <font>
      <sz val="11"/>
      <name val="Arial CE"/>
      <charset val="238"/>
    </font>
    <font>
      <sz val="9"/>
      <name val="Arial CE"/>
      <charset val="238"/>
    </font>
    <font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family val="2"/>
      <charset val="238"/>
    </font>
    <font>
      <b/>
      <sz val="10"/>
      <color indexed="12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Times New Roman CE"/>
      <charset val="238"/>
    </font>
    <font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b/>
      <sz val="10"/>
      <color rgb="FFFF0000"/>
      <name val="Arial CE"/>
      <family val="2"/>
      <charset val="238"/>
    </font>
    <font>
      <sz val="12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color rgb="FF7030A0"/>
      <name val="Times New Roman"/>
      <family val="1"/>
      <charset val="238"/>
    </font>
    <font>
      <b/>
      <sz val="16"/>
      <name val="Arial CE"/>
      <charset val="238"/>
    </font>
    <font>
      <u/>
      <sz val="10"/>
      <name val="Arial CE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98">
    <xf numFmtId="0" fontId="0" fillId="0" borderId="0"/>
    <xf numFmtId="0" fontId="5" fillId="0" borderId="0"/>
    <xf numFmtId="0" fontId="6" fillId="0" borderId="0"/>
    <xf numFmtId="0" fontId="16" fillId="0" borderId="0"/>
    <xf numFmtId="0" fontId="6" fillId="0" borderId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30" fillId="5" borderId="0" applyNumberFormat="0" applyBorder="0" applyAlignment="0" applyProtection="0"/>
    <xf numFmtId="0" fontId="31" fillId="9" borderId="13" applyNumberFormat="0" applyAlignment="0" applyProtection="0"/>
    <xf numFmtId="0" fontId="32" fillId="22" borderId="13" applyNumberFormat="0" applyAlignment="0" applyProtection="0"/>
    <xf numFmtId="0" fontId="33" fillId="23" borderId="14" applyNumberFormat="0" applyAlignment="0" applyProtection="0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1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44" fillId="0" borderId="1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9" borderId="13" applyNumberFormat="0" applyAlignment="0" applyProtection="0"/>
    <xf numFmtId="0" fontId="47" fillId="24" borderId="19" applyNumberForma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48" fillId="6" borderId="0" applyNumberFormat="0" applyBorder="0" applyAlignment="0" applyProtection="0"/>
    <xf numFmtId="0" fontId="49" fillId="22" borderId="20" applyNumberFormat="0" applyAlignment="0" applyProtection="0"/>
    <xf numFmtId="0" fontId="50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52" fillId="25" borderId="0" applyNumberFormat="0" applyBorder="0" applyAlignment="0" applyProtection="0"/>
    <xf numFmtId="0" fontId="5" fillId="0" borderId="0"/>
    <xf numFmtId="0" fontId="53" fillId="0" borderId="0"/>
    <xf numFmtId="0" fontId="6" fillId="0" borderId="0"/>
    <xf numFmtId="0" fontId="5" fillId="0" borderId="0"/>
    <xf numFmtId="0" fontId="5" fillId="0" borderId="0"/>
    <xf numFmtId="0" fontId="54" fillId="0" borderId="0"/>
    <xf numFmtId="0" fontId="13" fillId="0" borderId="0"/>
    <xf numFmtId="0" fontId="55" fillId="0" borderId="0"/>
    <xf numFmtId="0" fontId="56" fillId="0" borderId="0"/>
    <xf numFmtId="0" fontId="47" fillId="24" borderId="19" applyNumberFormat="0" applyAlignment="0" applyProtection="0"/>
    <xf numFmtId="0" fontId="57" fillId="22" borderId="20" applyNumberFormat="0" applyAlignment="0" applyProtection="0"/>
    <xf numFmtId="0" fontId="58" fillId="0" borderId="21" applyNumberFormat="0" applyFill="0" applyAlignment="0" applyProtection="0"/>
    <xf numFmtId="165" fontId="47" fillId="0" borderId="0" applyFill="0" applyBorder="0" applyAlignment="0" applyProtection="0"/>
    <xf numFmtId="0" fontId="59" fillId="5" borderId="0" applyNumberFormat="0" applyBorder="0" applyAlignment="0" applyProtection="0"/>
    <xf numFmtId="0" fontId="60" fillId="25" borderId="0" applyNumberFormat="0" applyBorder="0" applyAlignment="0" applyProtection="0"/>
    <xf numFmtId="0" fontId="61" fillId="22" borderId="13" applyNumberFormat="0" applyAlignment="0" applyProtection="0"/>
    <xf numFmtId="0" fontId="62" fillId="0" borderId="0" applyNumberFormat="0" applyFill="0" applyBorder="0" applyAlignment="0" applyProtection="0"/>
    <xf numFmtId="0" fontId="63" fillId="0" borderId="21" applyNumberFormat="0" applyFill="0" applyAlignment="0" applyProtection="0"/>
    <xf numFmtId="0" fontId="64" fillId="0" borderId="0" applyNumberFormat="0" applyFill="0" applyBorder="0" applyAlignment="0" applyProtection="0"/>
    <xf numFmtId="0" fontId="1" fillId="0" borderId="0"/>
  </cellStyleXfs>
  <cellXfs count="931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0" fontId="2" fillId="0" borderId="0" xfId="0" applyFont="1" applyFill="1" applyAlignment="1">
      <alignment horizontal="center"/>
    </xf>
    <xf numFmtId="3" fontId="9" fillId="0" borderId="0" xfId="0" applyNumberFormat="1" applyFont="1"/>
    <xf numFmtId="3" fontId="2" fillId="0" borderId="0" xfId="0" applyNumberFormat="1" applyFont="1" applyAlignment="1">
      <alignment vertical="center"/>
    </xf>
    <xf numFmtId="3" fontId="2" fillId="0" borderId="0" xfId="0" applyNumberFormat="1" applyFont="1"/>
    <xf numFmtId="3" fontId="3" fillId="0" borderId="0" xfId="0" applyNumberFormat="1" applyFont="1"/>
    <xf numFmtId="3" fontId="2" fillId="0" borderId="0" xfId="0" applyNumberFormat="1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10" fillId="0" borderId="0" xfId="0" applyFont="1"/>
    <xf numFmtId="0" fontId="12" fillId="0" borderId="0" xfId="0" applyFont="1"/>
    <xf numFmtId="3" fontId="0" fillId="0" borderId="0" xfId="0" applyNumberFormat="1"/>
    <xf numFmtId="0" fontId="16" fillId="0" borderId="0" xfId="3"/>
    <xf numFmtId="0" fontId="23" fillId="0" borderId="0" xfId="3" applyFont="1"/>
    <xf numFmtId="0" fontId="23" fillId="0" borderId="0" xfId="3" applyFont="1" applyFill="1" applyBorder="1"/>
    <xf numFmtId="0" fontId="23" fillId="0" borderId="0" xfId="3" applyFont="1" applyFill="1"/>
    <xf numFmtId="0" fontId="23" fillId="0" borderId="0" xfId="3" applyFont="1" applyBorder="1" applyAlignment="1">
      <alignment horizontal="right"/>
    </xf>
    <xf numFmtId="0" fontId="16" fillId="0" borderId="0" xfId="3" applyFont="1"/>
    <xf numFmtId="3" fontId="2" fillId="0" borderId="4" xfId="0" applyNumberFormat="1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left" vertical="center"/>
    </xf>
    <xf numFmtId="3" fontId="3" fillId="0" borderId="4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left" vertical="center"/>
    </xf>
    <xf numFmtId="3" fontId="9" fillId="0" borderId="0" xfId="82" applyNumberFormat="1" applyFont="1"/>
    <xf numFmtId="3" fontId="2" fillId="0" borderId="0" xfId="82" applyNumberFormat="1" applyFont="1" applyAlignment="1">
      <alignment vertical="center"/>
    </xf>
    <xf numFmtId="3" fontId="2" fillId="0" borderId="0" xfId="82" applyNumberFormat="1" applyFont="1"/>
    <xf numFmtId="3" fontId="3" fillId="0" borderId="0" xfId="82" applyNumberFormat="1" applyFont="1"/>
    <xf numFmtId="3" fontId="3" fillId="0" borderId="0" xfId="82" applyNumberFormat="1" applyFont="1" applyBorder="1" applyAlignment="1">
      <alignment horizontal="center"/>
    </xf>
    <xf numFmtId="3" fontId="2" fillId="0" borderId="0" xfId="82" applyNumberFormat="1" applyFont="1" applyBorder="1" applyAlignment="1">
      <alignment horizontal="left" vertical="center" wrapText="1"/>
    </xf>
    <xf numFmtId="3" fontId="2" fillId="0" borderId="0" xfId="82" applyNumberFormat="1" applyFont="1" applyBorder="1" applyAlignment="1">
      <alignment vertical="center"/>
    </xf>
    <xf numFmtId="3" fontId="3" fillId="0" borderId="0" xfId="82" applyNumberFormat="1" applyFont="1" applyBorder="1"/>
    <xf numFmtId="3" fontId="2" fillId="0" borderId="0" xfId="82" applyNumberFormat="1" applyFont="1" applyBorder="1"/>
    <xf numFmtId="3" fontId="2" fillId="0" borderId="0" xfId="82" applyNumberFormat="1" applyFont="1" applyBorder="1" applyAlignment="1">
      <alignment horizontal="center"/>
    </xf>
    <xf numFmtId="3" fontId="9" fillId="0" borderId="0" xfId="82" applyNumberFormat="1" applyFont="1" applyBorder="1"/>
    <xf numFmtId="49" fontId="9" fillId="0" borderId="0" xfId="82" applyNumberFormat="1" applyFont="1" applyBorder="1"/>
    <xf numFmtId="3" fontId="2" fillId="0" borderId="0" xfId="82" applyNumberFormat="1" applyFont="1" applyAlignment="1">
      <alignment horizontal="center"/>
    </xf>
    <xf numFmtId="3" fontId="3" fillId="0" borderId="0" xfId="82" applyNumberFormat="1" applyFont="1" applyAlignment="1">
      <alignment horizontal="center"/>
    </xf>
    <xf numFmtId="0" fontId="15" fillId="0" borderId="2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right" vertical="center" wrapText="1"/>
    </xf>
    <xf numFmtId="3" fontId="65" fillId="0" borderId="4" xfId="0" applyNumberFormat="1" applyFont="1" applyFill="1" applyBorder="1" applyAlignment="1">
      <alignment vertical="center" wrapText="1"/>
    </xf>
    <xf numFmtId="0" fontId="65" fillId="0" borderId="0" xfId="0" applyFont="1" applyFill="1" applyAlignment="1">
      <alignment vertical="center" wrapText="1"/>
    </xf>
    <xf numFmtId="3" fontId="15" fillId="0" borderId="4" xfId="0" applyNumberFormat="1" applyFont="1" applyBorder="1" applyAlignment="1">
      <alignment horizontal="right" vertical="center" wrapText="1"/>
    </xf>
    <xf numFmtId="0" fontId="15" fillId="0" borderId="4" xfId="0" applyFont="1" applyBorder="1" applyAlignment="1">
      <alignment vertical="center" wrapText="1"/>
    </xf>
    <xf numFmtId="3" fontId="15" fillId="0" borderId="22" xfId="0" applyNumberFormat="1" applyFont="1" applyBorder="1" applyAlignment="1">
      <alignment vertical="center" wrapText="1"/>
    </xf>
    <xf numFmtId="3" fontId="15" fillId="0" borderId="4" xfId="0" applyNumberFormat="1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3" fontId="65" fillId="0" borderId="4" xfId="0" applyNumberFormat="1" applyFont="1" applyBorder="1" applyAlignment="1">
      <alignment vertical="center" wrapText="1"/>
    </xf>
    <xf numFmtId="3" fontId="65" fillId="0" borderId="22" xfId="0" applyNumberFormat="1" applyFont="1" applyBorder="1" applyAlignment="1">
      <alignment vertical="center" wrapText="1"/>
    </xf>
    <xf numFmtId="0" fontId="65" fillId="0" borderId="0" xfId="0" applyFont="1" applyAlignment="1">
      <alignment vertical="center" wrapText="1"/>
    </xf>
    <xf numFmtId="3" fontId="65" fillId="2" borderId="4" xfId="0" applyNumberFormat="1" applyFont="1" applyFill="1" applyBorder="1" applyAlignment="1">
      <alignment vertical="center" wrapText="1"/>
    </xf>
    <xf numFmtId="0" fontId="65" fillId="0" borderId="4" xfId="0" applyFont="1" applyBorder="1" applyAlignment="1">
      <alignment vertical="center" wrapText="1"/>
    </xf>
    <xf numFmtId="3" fontId="67" fillId="0" borderId="4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3" fontId="65" fillId="0" borderId="4" xfId="0" applyNumberFormat="1" applyFont="1" applyFill="1" applyBorder="1" applyAlignment="1">
      <alignment horizontal="right" vertical="center" wrapText="1"/>
    </xf>
    <xf numFmtId="3" fontId="66" fillId="0" borderId="4" xfId="0" applyNumberFormat="1" applyFont="1" applyFill="1" applyBorder="1" applyAlignment="1">
      <alignment horizontal="right" vertical="center" wrapText="1"/>
    </xf>
    <xf numFmtId="0" fontId="65" fillId="0" borderId="4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65" fillId="0" borderId="22" xfId="0" applyFont="1" applyFill="1" applyBorder="1" applyAlignment="1">
      <alignment vertical="center" wrapText="1"/>
    </xf>
    <xf numFmtId="0" fontId="65" fillId="0" borderId="0" xfId="0" applyFont="1" applyFill="1" applyAlignment="1">
      <alignment vertical="center"/>
    </xf>
    <xf numFmtId="3" fontId="15" fillId="0" borderId="0" xfId="0" applyNumberFormat="1" applyFont="1" applyFill="1" applyBorder="1" applyAlignment="1">
      <alignment horizontal="right" vertical="center"/>
    </xf>
    <xf numFmtId="3" fontId="65" fillId="0" borderId="0" xfId="0" applyNumberFormat="1" applyFont="1" applyFill="1" applyBorder="1" applyAlignment="1">
      <alignment vertical="center" wrapText="1"/>
    </xf>
    <xf numFmtId="3" fontId="65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 wrapText="1"/>
    </xf>
    <xf numFmtId="3" fontId="15" fillId="0" borderId="0" xfId="0" applyNumberFormat="1" applyFont="1" applyBorder="1" applyAlignment="1">
      <alignment horizontal="right" vertical="center"/>
    </xf>
    <xf numFmtId="3" fontId="65" fillId="0" borderId="0" xfId="0" applyNumberFormat="1" applyFont="1" applyBorder="1" applyAlignment="1">
      <alignment vertical="center" wrapText="1"/>
    </xf>
    <xf numFmtId="3" fontId="65" fillId="0" borderId="0" xfId="0" applyNumberFormat="1" applyFont="1" applyAlignment="1">
      <alignment vertical="center"/>
    </xf>
    <xf numFmtId="0" fontId="65" fillId="0" borderId="0" xfId="0" applyFont="1" applyAlignment="1">
      <alignment vertical="center"/>
    </xf>
    <xf numFmtId="3" fontId="15" fillId="0" borderId="0" xfId="0" applyNumberFormat="1" applyFont="1" applyAlignment="1">
      <alignment horizontal="right" vertical="center"/>
    </xf>
    <xf numFmtId="3" fontId="65" fillId="0" borderId="0" xfId="0" applyNumberFormat="1" applyFont="1" applyAlignment="1">
      <alignment vertical="center" wrapText="1"/>
    </xf>
    <xf numFmtId="0" fontId="3" fillId="0" borderId="0" xfId="83" applyFont="1" applyAlignment="1">
      <alignment vertical="center"/>
    </xf>
    <xf numFmtId="0" fontId="3" fillId="0" borderId="3" xfId="83" applyFont="1" applyBorder="1" applyAlignment="1">
      <alignment horizontal="right" vertical="center"/>
    </xf>
    <xf numFmtId="49" fontId="68" fillId="0" borderId="4" xfId="83" applyNumberFormat="1" applyFont="1" applyBorder="1" applyAlignment="1">
      <alignment horizontal="center" vertical="center" wrapText="1"/>
    </xf>
    <xf numFmtId="3" fontId="3" fillId="0" borderId="6" xfId="83" applyNumberFormat="1" applyFont="1" applyBorder="1" applyAlignment="1">
      <alignment vertical="center"/>
    </xf>
    <xf numFmtId="3" fontId="3" fillId="0" borderId="22" xfId="83" applyNumberFormat="1" applyFont="1" applyBorder="1" applyAlignment="1">
      <alignment vertical="center"/>
    </xf>
    <xf numFmtId="49" fontId="7" fillId="0" borderId="4" xfId="83" applyNumberFormat="1" applyFont="1" applyBorder="1" applyAlignment="1">
      <alignment vertical="center" wrapText="1"/>
    </xf>
    <xf numFmtId="3" fontId="3" fillId="0" borderId="5" xfId="83" applyNumberFormat="1" applyFont="1" applyFill="1" applyBorder="1" applyAlignment="1">
      <alignment vertical="center"/>
    </xf>
    <xf numFmtId="3" fontId="14" fillId="0" borderId="6" xfId="83" applyNumberFormat="1" applyFont="1" applyFill="1" applyBorder="1" applyAlignment="1">
      <alignment horizontal="right" vertical="center"/>
    </xf>
    <xf numFmtId="3" fontId="14" fillId="0" borderId="22" xfId="83" applyNumberFormat="1" applyFont="1" applyFill="1" applyBorder="1" applyAlignment="1">
      <alignment horizontal="right" vertical="center"/>
    </xf>
    <xf numFmtId="3" fontId="14" fillId="0" borderId="5" xfId="83" applyNumberFormat="1" applyFont="1" applyFill="1" applyBorder="1" applyAlignment="1">
      <alignment horizontal="right" vertical="center"/>
    </xf>
    <xf numFmtId="49" fontId="68" fillId="0" borderId="4" xfId="83" applyNumberFormat="1" applyFont="1" applyBorder="1" applyAlignment="1">
      <alignment horizontal="center" vertical="center"/>
    </xf>
    <xf numFmtId="49" fontId="70" fillId="0" borderId="4" xfId="83" applyNumberFormat="1" applyFont="1" applyBorder="1" applyAlignment="1">
      <alignment horizontal="left" vertical="center"/>
    </xf>
    <xf numFmtId="3" fontId="68" fillId="0" borderId="6" xfId="83" applyNumberFormat="1" applyFont="1" applyFill="1" applyBorder="1" applyAlignment="1">
      <alignment horizontal="right" vertical="center"/>
    </xf>
    <xf numFmtId="3" fontId="68" fillId="0" borderId="22" xfId="83" applyNumberFormat="1" applyFont="1" applyFill="1" applyBorder="1" applyAlignment="1">
      <alignment horizontal="right" vertical="center"/>
    </xf>
    <xf numFmtId="3" fontId="68" fillId="0" borderId="5" xfId="83" applyNumberFormat="1" applyFont="1" applyFill="1" applyBorder="1" applyAlignment="1">
      <alignment horizontal="right" vertical="center"/>
    </xf>
    <xf numFmtId="49" fontId="8" fillId="0" borderId="4" xfId="83" applyNumberFormat="1" applyFont="1" applyBorder="1" applyAlignment="1">
      <alignment horizontal="center" vertical="center"/>
    </xf>
    <xf numFmtId="49" fontId="8" fillId="0" borderId="4" xfId="83" applyNumberFormat="1" applyFont="1" applyBorder="1" applyAlignment="1">
      <alignment horizontal="center" vertical="center" wrapText="1"/>
    </xf>
    <xf numFmtId="0" fontId="3" fillId="0" borderId="0" xfId="83" applyFont="1" applyBorder="1" applyAlignment="1">
      <alignment vertical="center"/>
    </xf>
    <xf numFmtId="0" fontId="3" fillId="0" borderId="7" xfId="83" applyFont="1" applyBorder="1" applyAlignment="1">
      <alignment horizontal="right" vertical="center"/>
    </xf>
    <xf numFmtId="49" fontId="68" fillId="0" borderId="8" xfId="83" applyNumberFormat="1" applyFont="1" applyBorder="1" applyAlignment="1">
      <alignment horizontal="center" vertical="center" wrapText="1"/>
    </xf>
    <xf numFmtId="3" fontId="14" fillId="0" borderId="12" xfId="83" applyNumberFormat="1" applyFont="1" applyFill="1" applyBorder="1" applyAlignment="1">
      <alignment horizontal="right" vertical="center"/>
    </xf>
    <xf numFmtId="3" fontId="14" fillId="0" borderId="23" xfId="83" applyNumberFormat="1" applyFont="1" applyFill="1" applyBorder="1" applyAlignment="1">
      <alignment horizontal="right" vertical="center"/>
    </xf>
    <xf numFmtId="3" fontId="14" fillId="0" borderId="10" xfId="83" applyNumberFormat="1" applyFont="1" applyFill="1" applyBorder="1" applyAlignment="1">
      <alignment horizontal="right" vertical="center"/>
    </xf>
    <xf numFmtId="49" fontId="3" fillId="0" borderId="0" xfId="83" applyNumberFormat="1" applyFont="1" applyAlignment="1">
      <alignment vertical="center" wrapText="1"/>
    </xf>
    <xf numFmtId="3" fontId="3" fillId="0" borderId="0" xfId="83" applyNumberFormat="1" applyFont="1" applyAlignment="1">
      <alignment vertical="center"/>
    </xf>
    <xf numFmtId="0" fontId="3" fillId="0" borderId="0" xfId="0" applyFont="1"/>
    <xf numFmtId="0" fontId="2" fillId="0" borderId="5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65" fillId="0" borderId="22" xfId="0" applyFont="1" applyBorder="1" applyAlignment="1"/>
    <xf numFmtId="0" fontId="65" fillId="0" borderId="4" xfId="0" applyFont="1" applyBorder="1" applyAlignment="1"/>
    <xf numFmtId="2" fontId="3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Continuous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5" fillId="0" borderId="3" xfId="0" applyFont="1" applyBorder="1" applyAlignment="1">
      <alignment horizontal="center" vertical="center"/>
    </xf>
    <xf numFmtId="0" fontId="76" fillId="0" borderId="4" xfId="0" applyFont="1" applyBorder="1" applyAlignment="1">
      <alignment vertical="center"/>
    </xf>
    <xf numFmtId="2" fontId="76" fillId="0" borderId="4" xfId="0" applyNumberFormat="1" applyFont="1" applyBorder="1" applyAlignment="1">
      <alignment vertical="center"/>
    </xf>
    <xf numFmtId="2" fontId="76" fillId="0" borderId="4" xfId="0" applyNumberFormat="1" applyFont="1" applyBorder="1" applyAlignment="1">
      <alignment vertical="center" wrapText="1"/>
    </xf>
    <xf numFmtId="2" fontId="76" fillId="0" borderId="5" xfId="0" applyNumberFormat="1" applyFont="1" applyBorder="1" applyAlignment="1">
      <alignment vertical="center"/>
    </xf>
    <xf numFmtId="0" fontId="66" fillId="0" borderId="22" xfId="0" applyFont="1" applyBorder="1" applyAlignment="1"/>
    <xf numFmtId="0" fontId="66" fillId="0" borderId="4" xfId="0" applyFont="1" applyBorder="1" applyAlignment="1"/>
    <xf numFmtId="0" fontId="75" fillId="0" borderId="7" xfId="0" applyFont="1" applyBorder="1" applyAlignment="1">
      <alignment horizontal="center" vertical="center"/>
    </xf>
    <xf numFmtId="0" fontId="77" fillId="0" borderId="8" xfId="0" applyFont="1" applyBorder="1" applyAlignment="1">
      <alignment horizontal="centerContinuous" vertical="center"/>
    </xf>
    <xf numFmtId="2" fontId="14" fillId="0" borderId="8" xfId="0" applyNumberFormat="1" applyFont="1" applyBorder="1" applyAlignment="1">
      <alignment vertical="center"/>
    </xf>
    <xf numFmtId="2" fontId="14" fillId="0" borderId="10" xfId="0" applyNumberFormat="1" applyFont="1" applyBorder="1" applyAlignment="1">
      <alignment vertical="center"/>
    </xf>
    <xf numFmtId="0" fontId="14" fillId="0" borderId="26" xfId="0" applyFont="1" applyBorder="1" applyAlignment="1"/>
    <xf numFmtId="0" fontId="14" fillId="0" borderId="25" xfId="0" applyFont="1" applyBorder="1" applyAlignment="1"/>
    <xf numFmtId="0" fontId="14" fillId="0" borderId="4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/>
    <xf numFmtId="2" fontId="3" fillId="0" borderId="0" xfId="0" applyNumberFormat="1" applyFont="1" applyBorder="1" applyAlignment="1"/>
    <xf numFmtId="2" fontId="3" fillId="0" borderId="0" xfId="0" applyNumberFormat="1" applyFont="1" applyBorder="1" applyAlignment="1">
      <alignment wrapText="1"/>
    </xf>
    <xf numFmtId="0" fontId="65" fillId="0" borderId="0" xfId="0" applyFont="1" applyBorder="1" applyAlignment="1"/>
    <xf numFmtId="0" fontId="2" fillId="0" borderId="0" xfId="0" applyFont="1" applyBorder="1" applyAlignment="1"/>
    <xf numFmtId="0" fontId="14" fillId="0" borderId="0" xfId="0" applyFont="1" applyBorder="1" applyAlignment="1"/>
    <xf numFmtId="2" fontId="15" fillId="0" borderId="0" xfId="0" applyNumberFormat="1" applyFont="1" applyBorder="1" applyAlignment="1"/>
    <xf numFmtId="2" fontId="65" fillId="0" borderId="0" xfId="0" applyNumberFormat="1" applyFont="1" applyBorder="1" applyAlignment="1"/>
    <xf numFmtId="2" fontId="65" fillId="0" borderId="0" xfId="0" applyNumberFormat="1" applyFont="1" applyBorder="1" applyAlignment="1">
      <alignment wrapText="1"/>
    </xf>
    <xf numFmtId="0" fontId="76" fillId="0" borderId="0" xfId="0" applyFont="1" applyBorder="1" applyAlignment="1"/>
    <xf numFmtId="0" fontId="78" fillId="0" borderId="0" xfId="0" applyFont="1" applyBorder="1" applyAlignment="1"/>
    <xf numFmtId="0" fontId="78" fillId="0" borderId="0" xfId="0" applyFont="1" applyBorder="1" applyAlignment="1">
      <alignment horizontal="right"/>
    </xf>
    <xf numFmtId="2" fontId="78" fillId="0" borderId="0" xfId="0" applyNumberFormat="1" applyFont="1" applyBorder="1" applyAlignment="1"/>
    <xf numFmtId="2" fontId="78" fillId="0" borderId="0" xfId="0" applyNumberFormat="1" applyFont="1" applyBorder="1" applyAlignment="1">
      <alignment wrapText="1"/>
    </xf>
    <xf numFmtId="0" fontId="78" fillId="0" borderId="4" xfId="0" applyFont="1" applyBorder="1" applyAlignment="1"/>
    <xf numFmtId="2" fontId="15" fillId="0" borderId="4" xfId="0" applyNumberFormat="1" applyFont="1" applyBorder="1" applyAlignment="1"/>
    <xf numFmtId="2" fontId="65" fillId="0" borderId="4" xfId="0" applyNumberFormat="1" applyFont="1" applyBorder="1" applyAlignment="1"/>
    <xf numFmtId="2" fontId="65" fillId="0" borderId="4" xfId="0" applyNumberFormat="1" applyFont="1" applyBorder="1" applyAlignment="1">
      <alignment wrapText="1"/>
    </xf>
    <xf numFmtId="0" fontId="56" fillId="0" borderId="0" xfId="86"/>
    <xf numFmtId="0" fontId="79" fillId="0" borderId="0" xfId="86" applyFont="1"/>
    <xf numFmtId="166" fontId="56" fillId="0" borderId="0" xfId="86" applyNumberFormat="1"/>
    <xf numFmtId="3" fontId="56" fillId="0" borderId="0" xfId="86" applyNumberFormat="1"/>
    <xf numFmtId="0" fontId="2" fillId="0" borderId="2" xfId="0" applyFont="1" applyBorder="1" applyAlignment="1">
      <alignment horizontal="centerContinuous" vertical="center"/>
    </xf>
    <xf numFmtId="3" fontId="2" fillId="0" borderId="2" xfId="0" applyNumberFormat="1" applyFont="1" applyBorder="1" applyAlignment="1">
      <alignment horizontal="centerContinuous" vertical="center" wrapText="1"/>
    </xf>
    <xf numFmtId="3" fontId="15" fillId="0" borderId="0" xfId="0" applyNumberFormat="1" applyFont="1" applyBorder="1" applyAlignment="1">
      <alignment horizontal="centerContinuous" vertical="center" wrapText="1"/>
    </xf>
    <xf numFmtId="0" fontId="15" fillId="0" borderId="0" xfId="0" applyFont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65" fillId="0" borderId="3" xfId="0" applyFont="1" applyBorder="1" applyAlignment="1">
      <alignment horizontal="right" vertical="center" wrapText="1"/>
    </xf>
    <xf numFmtId="0" fontId="67" fillId="0" borderId="4" xfId="0" applyFont="1" applyBorder="1" applyAlignment="1">
      <alignment vertical="center" wrapText="1"/>
    </xf>
    <xf numFmtId="3" fontId="66" fillId="0" borderId="4" xfId="0" applyNumberFormat="1" applyFont="1" applyBorder="1" applyAlignment="1">
      <alignment horizontal="right" vertical="center"/>
    </xf>
    <xf numFmtId="3" fontId="67" fillId="0" borderId="4" xfId="0" applyNumberFormat="1" applyFont="1" applyBorder="1" applyAlignment="1">
      <alignment vertical="center" wrapText="1"/>
    </xf>
    <xf numFmtId="0" fontId="66" fillId="0" borderId="0" xfId="0" applyFont="1" applyAlignment="1">
      <alignment horizontal="centerContinuous" vertical="center" wrapText="1"/>
    </xf>
    <xf numFmtId="3" fontId="65" fillId="2" borderId="4" xfId="0" applyNumberFormat="1" applyFont="1" applyFill="1" applyBorder="1" applyAlignment="1">
      <alignment horizontal="right" vertical="center" wrapText="1"/>
    </xf>
    <xf numFmtId="3" fontId="65" fillId="0" borderId="4" xfId="0" applyNumberFormat="1" applyFont="1" applyBorder="1" applyAlignment="1">
      <alignment horizontal="right" vertical="center" wrapText="1"/>
    </xf>
    <xf numFmtId="3" fontId="15" fillId="0" borderId="0" xfId="0" applyNumberFormat="1" applyFont="1" applyAlignment="1">
      <alignment horizontal="centerContinuous" vertical="center" wrapText="1"/>
    </xf>
    <xf numFmtId="0" fontId="65" fillId="0" borderId="4" xfId="0" applyFont="1" applyBorder="1" applyAlignment="1">
      <alignment vertical="center"/>
    </xf>
    <xf numFmtId="3" fontId="65" fillId="0" borderId="4" xfId="0" applyNumberFormat="1" applyFont="1" applyBorder="1" applyAlignment="1">
      <alignment vertical="center"/>
    </xf>
    <xf numFmtId="3" fontId="65" fillId="0" borderId="4" xfId="0" applyNumberFormat="1" applyFont="1" applyBorder="1" applyAlignment="1">
      <alignment horizontal="right" vertical="center"/>
    </xf>
    <xf numFmtId="3" fontId="65" fillId="0" borderId="5" xfId="0" applyNumberFormat="1" applyFont="1" applyBorder="1" applyAlignment="1">
      <alignment horizontal="right" vertical="center"/>
    </xf>
    <xf numFmtId="0" fontId="65" fillId="0" borderId="0" xfId="0" applyFont="1"/>
    <xf numFmtId="3" fontId="65" fillId="0" borderId="5" xfId="0" applyNumberFormat="1" applyFont="1" applyBorder="1" applyAlignment="1">
      <alignment vertical="center"/>
    </xf>
    <xf numFmtId="0" fontId="65" fillId="0" borderId="4" xfId="0" applyFont="1" applyBorder="1"/>
    <xf numFmtId="0" fontId="15" fillId="0" borderId="4" xfId="0" applyFont="1" applyBorder="1" applyAlignment="1">
      <alignment horizontal="left" vertical="center"/>
    </xf>
    <xf numFmtId="3" fontId="15" fillId="0" borderId="5" xfId="0" applyNumberFormat="1" applyFont="1" applyBorder="1" applyAlignment="1">
      <alignment horizontal="right" vertical="center" wrapText="1"/>
    </xf>
    <xf numFmtId="3" fontId="66" fillId="0" borderId="0" xfId="0" applyNumberFormat="1" applyFont="1" applyBorder="1"/>
    <xf numFmtId="3" fontId="66" fillId="0" borderId="22" xfId="0" applyNumberFormat="1" applyFont="1" applyBorder="1"/>
    <xf numFmtId="3" fontId="66" fillId="0" borderId="4" xfId="0" applyNumberFormat="1" applyFont="1" applyBorder="1"/>
    <xf numFmtId="0" fontId="66" fillId="0" borderId="0" xfId="0" applyFont="1"/>
    <xf numFmtId="0" fontId="66" fillId="0" borderId="4" xfId="0" applyFont="1" applyBorder="1" applyAlignment="1">
      <alignment vertical="center"/>
    </xf>
    <xf numFmtId="3" fontId="66" fillId="0" borderId="4" xfId="0" applyNumberFormat="1" applyFont="1" applyBorder="1" applyAlignment="1">
      <alignment vertical="center"/>
    </xf>
    <xf numFmtId="3" fontId="66" fillId="0" borderId="5" xfId="0" applyNumberFormat="1" applyFont="1" applyBorder="1" applyAlignment="1">
      <alignment vertical="center"/>
    </xf>
    <xf numFmtId="0" fontId="66" fillId="0" borderId="0" xfId="0" applyFont="1" applyBorder="1"/>
    <xf numFmtId="3" fontId="66" fillId="2" borderId="4" xfId="0" applyNumberFormat="1" applyFont="1" applyFill="1" applyBorder="1" applyAlignment="1">
      <alignment horizontal="right" vertical="center" wrapText="1"/>
    </xf>
    <xf numFmtId="3" fontId="66" fillId="0" borderId="4" xfId="0" applyNumberFormat="1" applyFont="1" applyBorder="1" applyAlignment="1">
      <alignment horizontal="right" vertical="center" wrapText="1"/>
    </xf>
    <xf numFmtId="3" fontId="66" fillId="0" borderId="5" xfId="0" applyNumberFormat="1" applyFont="1" applyBorder="1" applyAlignment="1">
      <alignment horizontal="right" vertical="center" wrapText="1"/>
    </xf>
    <xf numFmtId="0" fontId="9" fillId="0" borderId="0" xfId="0" applyFont="1"/>
    <xf numFmtId="0" fontId="67" fillId="0" borderId="4" xfId="0" applyFont="1" applyBorder="1" applyAlignment="1">
      <alignment vertical="center"/>
    </xf>
    <xf numFmtId="3" fontId="67" fillId="0" borderId="4" xfId="0" applyNumberFormat="1" applyFont="1" applyBorder="1" applyAlignment="1">
      <alignment horizontal="right" vertical="center" wrapText="1"/>
    </xf>
    <xf numFmtId="3" fontId="67" fillId="0" borderId="5" xfId="0" applyNumberFormat="1" applyFont="1" applyBorder="1" applyAlignment="1">
      <alignment horizontal="right" vertical="center" wrapText="1"/>
    </xf>
    <xf numFmtId="0" fontId="67" fillId="0" borderId="0" xfId="0" applyFont="1"/>
    <xf numFmtId="0" fontId="2" fillId="0" borderId="4" xfId="0" applyFont="1" applyBorder="1" applyAlignment="1">
      <alignment horizontal="centerContinuous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65" fillId="0" borderId="5" xfId="0" applyFont="1" applyBorder="1" applyAlignment="1">
      <alignment vertical="center"/>
    </xf>
    <xf numFmtId="3" fontId="65" fillId="2" borderId="4" xfId="0" applyNumberFormat="1" applyFont="1" applyFill="1" applyBorder="1" applyAlignment="1">
      <alignment vertical="center"/>
    </xf>
    <xf numFmtId="0" fontId="15" fillId="0" borderId="4" xfId="0" applyFont="1" applyBorder="1" applyAlignment="1">
      <alignment vertical="center"/>
    </xf>
    <xf numFmtId="3" fontId="15" fillId="2" borderId="4" xfId="0" applyNumberFormat="1" applyFont="1" applyFill="1" applyBorder="1" applyAlignment="1">
      <alignment vertical="center"/>
    </xf>
    <xf numFmtId="3" fontId="15" fillId="0" borderId="4" xfId="0" applyNumberFormat="1" applyFont="1" applyBorder="1" applyAlignment="1">
      <alignment vertical="center"/>
    </xf>
    <xf numFmtId="3" fontId="15" fillId="0" borderId="5" xfId="0" applyNumberFormat="1" applyFont="1" applyBorder="1" applyAlignment="1">
      <alignment vertical="center"/>
    </xf>
    <xf numFmtId="3" fontId="66" fillId="2" borderId="4" xfId="0" applyNumberFormat="1" applyFont="1" applyFill="1" applyBorder="1" applyAlignment="1">
      <alignment vertical="center"/>
    </xf>
    <xf numFmtId="0" fontId="65" fillId="0" borderId="7" xfId="0" applyFont="1" applyBorder="1" applyAlignment="1">
      <alignment horizontal="right" vertical="center" wrapText="1"/>
    </xf>
    <xf numFmtId="0" fontId="66" fillId="0" borderId="8" xfId="0" applyFont="1" applyBorder="1" applyAlignment="1">
      <alignment horizontal="left" vertical="center"/>
    </xf>
    <xf numFmtId="3" fontId="66" fillId="0" borderId="8" xfId="0" applyNumberFormat="1" applyFont="1" applyBorder="1" applyAlignment="1">
      <alignment vertical="center"/>
    </xf>
    <xf numFmtId="3" fontId="66" fillId="0" borderId="1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3" fontId="15" fillId="0" borderId="0" xfId="0" applyNumberFormat="1" applyFont="1"/>
    <xf numFmtId="3" fontId="65" fillId="0" borderId="0" xfId="0" applyNumberFormat="1" applyFont="1"/>
    <xf numFmtId="0" fontId="23" fillId="0" borderId="22" xfId="80" applyFont="1" applyBorder="1" applyAlignment="1">
      <alignment vertical="center"/>
    </xf>
    <xf numFmtId="0" fontId="23" fillId="0" borderId="4" xfId="80" applyFont="1" applyBorder="1" applyAlignment="1">
      <alignment vertical="center"/>
    </xf>
    <xf numFmtId="0" fontId="18" fillId="0" borderId="22" xfId="80" applyFont="1" applyBorder="1" applyAlignment="1">
      <alignment vertical="center"/>
    </xf>
    <xf numFmtId="3" fontId="23" fillId="0" borderId="4" xfId="80" applyNumberFormat="1" applyFont="1" applyBorder="1" applyAlignment="1">
      <alignment vertical="center"/>
    </xf>
    <xf numFmtId="0" fontId="18" fillId="0" borderId="4" xfId="80" applyFont="1" applyBorder="1" applyAlignment="1">
      <alignment vertical="center"/>
    </xf>
    <xf numFmtId="0" fontId="23" fillId="0" borderId="22" xfId="80" applyFont="1" applyBorder="1" applyAlignment="1">
      <alignment vertical="center" wrapText="1"/>
    </xf>
    <xf numFmtId="0" fontId="23" fillId="0" borderId="24" xfId="80" applyFont="1" applyBorder="1" applyAlignment="1">
      <alignment vertical="center"/>
    </xf>
    <xf numFmtId="0" fontId="18" fillId="0" borderId="24" xfId="80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71" fillId="0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84" fillId="0" borderId="0" xfId="0" applyFont="1"/>
    <xf numFmtId="0" fontId="83" fillId="0" borderId="4" xfId="0" applyFont="1" applyBorder="1" applyAlignment="1">
      <alignment horizontal="justify" vertical="center" wrapText="1"/>
    </xf>
    <xf numFmtId="3" fontId="83" fillId="0" borderId="4" xfId="0" applyNumberFormat="1" applyFont="1" applyBorder="1" applyAlignment="1">
      <alignment vertical="center" wrapText="1"/>
    </xf>
    <xf numFmtId="3" fontId="71" fillId="0" borderId="5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5" fillId="0" borderId="0" xfId="0" applyFont="1"/>
    <xf numFmtId="3" fontId="83" fillId="2" borderId="4" xfId="0" applyNumberFormat="1" applyFont="1" applyFill="1" applyBorder="1" applyAlignment="1">
      <alignment vertical="center" wrapText="1"/>
    </xf>
    <xf numFmtId="49" fontId="3" fillId="0" borderId="4" xfId="0" applyNumberFormat="1" applyFont="1" applyBorder="1" applyAlignment="1">
      <alignment vertical="center" wrapText="1"/>
    </xf>
    <xf numFmtId="3" fontId="17" fillId="26" borderId="8" xfId="0" applyNumberFormat="1" applyFont="1" applyFill="1" applyBorder="1" applyAlignment="1">
      <alignment vertical="center" wrapText="1"/>
    </xf>
    <xf numFmtId="3" fontId="71" fillId="26" borderId="10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wrapText="1"/>
    </xf>
    <xf numFmtId="0" fontId="25" fillId="0" borderId="27" xfId="0" applyFont="1" applyBorder="1" applyAlignment="1">
      <alignment horizontal="center" vertical="center" wrapText="1"/>
    </xf>
    <xf numFmtId="0" fontId="25" fillId="0" borderId="27" xfId="0" applyFont="1" applyBorder="1" applyAlignment="1">
      <alignment wrapText="1"/>
    </xf>
    <xf numFmtId="3" fontId="25" fillId="0" borderId="27" xfId="0" applyNumberFormat="1" applyFont="1" applyBorder="1" applyAlignment="1">
      <alignment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wrapText="1"/>
    </xf>
    <xf numFmtId="3" fontId="25" fillId="0" borderId="0" xfId="0" applyNumberFormat="1" applyFont="1" applyBorder="1" applyAlignment="1">
      <alignment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/>
    <xf numFmtId="3" fontId="25" fillId="0" borderId="0" xfId="0" applyNumberFormat="1" applyFont="1" applyBorder="1" applyAlignment="1"/>
    <xf numFmtId="3" fontId="17" fillId="2" borderId="0" xfId="0" applyNumberFormat="1" applyFont="1" applyFill="1" applyBorder="1" applyAlignment="1">
      <alignment vertical="center" wrapText="1"/>
    </xf>
    <xf numFmtId="0" fontId="17" fillId="0" borderId="0" xfId="0" applyFont="1" applyBorder="1"/>
    <xf numFmtId="3" fontId="25" fillId="0" borderId="0" xfId="0" applyNumberFormat="1" applyFont="1" applyBorder="1"/>
    <xf numFmtId="0" fontId="25" fillId="0" borderId="0" xfId="0" applyFont="1" applyBorder="1" applyAlignment="1"/>
    <xf numFmtId="0" fontId="25" fillId="0" borderId="0" xfId="0" applyFont="1" applyAlignment="1"/>
    <xf numFmtId="0" fontId="3" fillId="0" borderId="0" xfId="81" applyFont="1"/>
    <xf numFmtId="0" fontId="2" fillId="2" borderId="4" xfId="81" applyFont="1" applyFill="1" applyBorder="1" applyAlignment="1">
      <alignment horizontal="center" vertical="center" wrapText="1"/>
    </xf>
    <xf numFmtId="0" fontId="2" fillId="2" borderId="5" xfId="81" applyFont="1" applyFill="1" applyBorder="1" applyAlignment="1">
      <alignment horizontal="center" vertical="center" wrapText="1"/>
    </xf>
    <xf numFmtId="0" fontId="2" fillId="2" borderId="5" xfId="81" applyFont="1" applyFill="1" applyBorder="1" applyAlignment="1">
      <alignment horizontal="center" vertical="center"/>
    </xf>
    <xf numFmtId="0" fontId="3" fillId="0" borderId="3" xfId="81" applyFont="1" applyBorder="1" applyAlignment="1">
      <alignment horizontal="center" vertical="center"/>
    </xf>
    <xf numFmtId="0" fontId="3" fillId="0" borderId="4" xfId="81" applyFont="1" applyBorder="1" applyAlignment="1">
      <alignment vertical="center"/>
    </xf>
    <xf numFmtId="3" fontId="3" fillId="2" borderId="4" xfId="81" applyNumberFormat="1" applyFont="1" applyFill="1" applyBorder="1" applyAlignment="1">
      <alignment vertical="center"/>
    </xf>
    <xf numFmtId="3" fontId="3" fillId="0" borderId="4" xfId="81" applyNumberFormat="1" applyFont="1" applyBorder="1" applyAlignment="1">
      <alignment vertical="center"/>
    </xf>
    <xf numFmtId="3" fontId="3" fillId="0" borderId="5" xfId="81" applyNumberFormat="1" applyFont="1" applyBorder="1" applyAlignment="1">
      <alignment vertical="center"/>
    </xf>
    <xf numFmtId="0" fontId="3" fillId="0" borderId="4" xfId="81" applyFont="1" applyBorder="1" applyAlignment="1">
      <alignment vertical="center" wrapText="1"/>
    </xf>
    <xf numFmtId="0" fontId="2" fillId="0" borderId="4" xfId="81" applyFont="1" applyBorder="1" applyAlignment="1">
      <alignment vertical="center"/>
    </xf>
    <xf numFmtId="3" fontId="2" fillId="2" borderId="4" xfId="81" applyNumberFormat="1" applyFont="1" applyFill="1" applyBorder="1" applyAlignment="1">
      <alignment vertical="center"/>
    </xf>
    <xf numFmtId="3" fontId="2" fillId="0" borderId="4" xfId="81" applyNumberFormat="1" applyFont="1" applyBorder="1" applyAlignment="1">
      <alignment vertical="center"/>
    </xf>
    <xf numFmtId="3" fontId="2" fillId="0" borderId="5" xfId="81" applyNumberFormat="1" applyFont="1" applyBorder="1" applyAlignment="1">
      <alignment vertical="center"/>
    </xf>
    <xf numFmtId="0" fontId="2" fillId="0" borderId="4" xfId="81" applyFont="1" applyBorder="1" applyAlignment="1">
      <alignment vertical="center" wrapText="1"/>
    </xf>
    <xf numFmtId="3" fontId="3" fillId="2" borderId="5" xfId="81" applyNumberFormat="1" applyFont="1" applyFill="1" applyBorder="1" applyAlignment="1">
      <alignment vertical="center"/>
    </xf>
    <xf numFmtId="0" fontId="2" fillId="0" borderId="7" xfId="81" applyFont="1" applyBorder="1" applyAlignment="1">
      <alignment horizontal="center" vertical="center"/>
    </xf>
    <xf numFmtId="0" fontId="2" fillId="0" borderId="8" xfId="81" applyFont="1" applyBorder="1" applyAlignment="1">
      <alignment vertical="center" wrapText="1"/>
    </xf>
    <xf numFmtId="3" fontId="2" fillId="2" borderId="8" xfId="81" applyNumberFormat="1" applyFont="1" applyFill="1" applyBorder="1" applyAlignment="1">
      <alignment vertical="center"/>
    </xf>
    <xf numFmtId="3" fontId="2" fillId="0" borderId="8" xfId="81" applyNumberFormat="1" applyFont="1" applyBorder="1" applyAlignment="1">
      <alignment vertical="center"/>
    </xf>
    <xf numFmtId="3" fontId="2" fillId="0" borderId="10" xfId="81" applyNumberFormat="1" applyFont="1" applyBorder="1" applyAlignment="1">
      <alignment vertical="center"/>
    </xf>
    <xf numFmtId="0" fontId="3" fillId="2" borderId="0" xfId="81" applyFont="1" applyFill="1"/>
    <xf numFmtId="0" fontId="65" fillId="0" borderId="26" xfId="0" applyFont="1" applyBorder="1" applyAlignment="1"/>
    <xf numFmtId="0" fontId="65" fillId="0" borderId="25" xfId="0" applyFont="1" applyBorder="1" applyAlignment="1"/>
    <xf numFmtId="0" fontId="14" fillId="0" borderId="0" xfId="0" applyFont="1" applyBorder="1" applyAlignment="1">
      <alignment horizontal="center"/>
    </xf>
    <xf numFmtId="0" fontId="65" fillId="0" borderId="28" xfId="0" applyFont="1" applyBorder="1" applyAlignment="1"/>
    <xf numFmtId="0" fontId="65" fillId="0" borderId="11" xfId="0" applyFont="1" applyBorder="1" applyAlignment="1"/>
    <xf numFmtId="0" fontId="65" fillId="0" borderId="29" xfId="0" applyFont="1" applyBorder="1" applyAlignment="1"/>
    <xf numFmtId="0" fontId="65" fillId="0" borderId="24" xfId="0" applyFont="1" applyBorder="1" applyAlignment="1"/>
    <xf numFmtId="3" fontId="15" fillId="0" borderId="2" xfId="0" applyNumberFormat="1" applyFont="1" applyBorder="1" applyAlignment="1">
      <alignment horizontal="centerContinuous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Continuous" vertical="center"/>
    </xf>
    <xf numFmtId="0" fontId="15" fillId="0" borderId="9" xfId="0" applyNumberFormat="1" applyFont="1" applyBorder="1" applyAlignment="1">
      <alignment horizontal="centerContinuous" vertical="center" wrapText="1"/>
    </xf>
    <xf numFmtId="0" fontId="2" fillId="0" borderId="2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15" fillId="0" borderId="4" xfId="0" applyNumberFormat="1" applyFont="1" applyBorder="1" applyAlignment="1">
      <alignment horizontal="centerContinuous" vertical="center" wrapText="1"/>
    </xf>
    <xf numFmtId="3" fontId="15" fillId="0" borderId="4" xfId="0" applyNumberFormat="1" applyFont="1" applyBorder="1" applyAlignment="1">
      <alignment horizontal="centerContinuous" vertical="center"/>
    </xf>
    <xf numFmtId="0" fontId="15" fillId="0" borderId="5" xfId="0" applyNumberFormat="1" applyFont="1" applyBorder="1" applyAlignment="1">
      <alignment horizontal="centerContinuous" vertical="center" wrapText="1"/>
    </xf>
    <xf numFmtId="0" fontId="65" fillId="0" borderId="3" xfId="0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right" vertical="center"/>
    </xf>
    <xf numFmtId="0" fontId="15" fillId="0" borderId="5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/>
    <xf numFmtId="3" fontId="15" fillId="0" borderId="4" xfId="0" applyNumberFormat="1" applyFont="1" applyBorder="1" applyAlignment="1"/>
    <xf numFmtId="0" fontId="65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vertical="center" wrapText="1"/>
    </xf>
    <xf numFmtId="0" fontId="14" fillId="0" borderId="8" xfId="0" applyFont="1" applyBorder="1" applyAlignment="1">
      <alignment vertical="center"/>
    </xf>
    <xf numFmtId="3" fontId="14" fillId="0" borderId="8" xfId="0" applyNumberFormat="1" applyFont="1" applyBorder="1" applyAlignment="1">
      <alignment horizontal="right" vertical="center"/>
    </xf>
    <xf numFmtId="0" fontId="14" fillId="0" borderId="10" xfId="0" applyNumberFormat="1" applyFont="1" applyBorder="1" applyAlignment="1">
      <alignment horizontal="center" vertical="center"/>
    </xf>
    <xf numFmtId="0" fontId="14" fillId="0" borderId="22" xfId="0" applyFont="1" applyBorder="1" applyAlignment="1"/>
    <xf numFmtId="3" fontId="3" fillId="0" borderId="30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vertical="center"/>
    </xf>
    <xf numFmtId="3" fontId="14" fillId="0" borderId="24" xfId="0" applyNumberFormat="1" applyFont="1" applyBorder="1" applyAlignment="1">
      <alignment horizontal="right" vertical="center"/>
    </xf>
    <xf numFmtId="0" fontId="2" fillId="0" borderId="31" xfId="0" applyNumberFormat="1" applyFont="1" applyBorder="1" applyAlignment="1">
      <alignment vertical="center"/>
    </xf>
    <xf numFmtId="3" fontId="2" fillId="0" borderId="22" xfId="0" applyNumberFormat="1" applyFont="1" applyBorder="1" applyAlignment="1"/>
    <xf numFmtId="3" fontId="2" fillId="0" borderId="4" xfId="0" applyNumberFormat="1" applyFont="1" applyBorder="1" applyAlignment="1"/>
    <xf numFmtId="3" fontId="2" fillId="0" borderId="0" xfId="0" applyNumberFormat="1" applyFont="1" applyBorder="1" applyAlignment="1">
      <alignment vertical="center"/>
    </xf>
    <xf numFmtId="3" fontId="65" fillId="0" borderId="0" xfId="0" applyNumberFormat="1" applyFont="1" applyBorder="1" applyAlignment="1"/>
    <xf numFmtId="0" fontId="65" fillId="0" borderId="0" xfId="0" applyNumberFormat="1" applyFont="1" applyBorder="1" applyAlignment="1"/>
    <xf numFmtId="3" fontId="65" fillId="0" borderId="4" xfId="0" applyNumberFormat="1" applyFont="1" applyBorder="1" applyAlignment="1"/>
    <xf numFmtId="0" fontId="65" fillId="0" borderId="4" xfId="0" applyNumberFormat="1" applyFont="1" applyBorder="1" applyAlignment="1"/>
    <xf numFmtId="3" fontId="79" fillId="0" borderId="0" xfId="86" applyNumberFormat="1" applyFont="1"/>
    <xf numFmtId="166" fontId="12" fillId="27" borderId="33" xfId="86" applyNumberFormat="1" applyFont="1" applyFill="1" applyBorder="1"/>
    <xf numFmtId="166" fontId="12" fillId="27" borderId="34" xfId="86" applyNumberFormat="1" applyFont="1" applyFill="1" applyBorder="1"/>
    <xf numFmtId="0" fontId="56" fillId="0" borderId="0" xfId="86" applyBorder="1"/>
    <xf numFmtId="0" fontId="14" fillId="0" borderId="22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76" fillId="0" borderId="22" xfId="0" applyFont="1" applyFill="1" applyBorder="1" applyAlignment="1">
      <alignment vertical="center" wrapText="1"/>
    </xf>
    <xf numFmtId="0" fontId="76" fillId="0" borderId="4" xfId="0" applyFont="1" applyFill="1" applyBorder="1" applyAlignment="1">
      <alignment vertical="center" wrapText="1"/>
    </xf>
    <xf numFmtId="0" fontId="76" fillId="0" borderId="0" xfId="0" applyFont="1" applyFill="1" applyAlignment="1">
      <alignment vertical="center" wrapText="1"/>
    </xf>
    <xf numFmtId="3" fontId="14" fillId="0" borderId="22" xfId="0" applyNumberFormat="1" applyFont="1" applyFill="1" applyBorder="1" applyAlignment="1">
      <alignment vertical="center" wrapText="1"/>
    </xf>
    <xf numFmtId="3" fontId="14" fillId="0" borderId="0" xfId="0" applyNumberFormat="1" applyFont="1" applyFill="1" applyAlignment="1">
      <alignment vertical="center" wrapText="1"/>
    </xf>
    <xf numFmtId="3" fontId="3" fillId="0" borderId="4" xfId="0" applyNumberFormat="1" applyFont="1" applyFill="1" applyBorder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83" fillId="0" borderId="3" xfId="0" applyFont="1" applyBorder="1" applyAlignment="1">
      <alignment horizontal="center" vertical="center" wrapText="1"/>
    </xf>
    <xf numFmtId="0" fontId="83" fillId="0" borderId="4" xfId="0" applyFont="1" applyBorder="1" applyAlignment="1">
      <alignment horizontal="center" vertical="center" wrapText="1"/>
    </xf>
    <xf numFmtId="0" fontId="2" fillId="0" borderId="3" xfId="81" applyFont="1" applyBorder="1" applyAlignment="1">
      <alignment horizontal="center" vertical="center"/>
    </xf>
    <xf numFmtId="0" fontId="2" fillId="0" borderId="4" xfId="81" applyFont="1" applyBorder="1" applyAlignment="1">
      <alignment horizontal="center" vertical="center"/>
    </xf>
    <xf numFmtId="0" fontId="2" fillId="2" borderId="4" xfId="81" applyFont="1" applyFill="1" applyBorder="1" applyAlignment="1">
      <alignment horizontal="center" vertical="center"/>
    </xf>
    <xf numFmtId="3" fontId="9" fillId="0" borderId="1" xfId="0" applyNumberFormat="1" applyFont="1" applyBorder="1"/>
    <xf numFmtId="3" fontId="2" fillId="0" borderId="3" xfId="0" applyNumberFormat="1" applyFont="1" applyBorder="1" applyAlignment="1">
      <alignment vertical="center"/>
    </xf>
    <xf numFmtId="3" fontId="2" fillId="0" borderId="3" xfId="0" applyNumberFormat="1" applyFont="1" applyBorder="1"/>
    <xf numFmtId="3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vertical="center"/>
    </xf>
    <xf numFmtId="3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" xfId="0" applyNumberFormat="1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vertical="center"/>
    </xf>
    <xf numFmtId="0" fontId="3" fillId="0" borderId="30" xfId="83" applyFont="1" applyBorder="1" applyAlignment="1">
      <alignment horizontal="right" vertical="center"/>
    </xf>
    <xf numFmtId="49" fontId="68" fillId="0" borderId="24" xfId="83" applyNumberFormat="1" applyFont="1" applyBorder="1" applyAlignment="1">
      <alignment horizontal="center" vertical="center" wrapText="1"/>
    </xf>
    <xf numFmtId="3" fontId="3" fillId="0" borderId="35" xfId="83" applyNumberFormat="1" applyFont="1" applyBorder="1" applyAlignment="1">
      <alignment vertical="center"/>
    </xf>
    <xf numFmtId="3" fontId="2" fillId="0" borderId="4" xfId="0" applyNumberFormat="1" applyFont="1" applyBorder="1" applyAlignment="1">
      <alignment horizontal="center" vertical="center"/>
    </xf>
    <xf numFmtId="0" fontId="16" fillId="0" borderId="0" xfId="3" applyFont="1" applyAlignment="1">
      <alignment horizontal="center"/>
    </xf>
    <xf numFmtId="0" fontId="16" fillId="0" borderId="0" xfId="3" applyAlignment="1">
      <alignment horizont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0" xfId="82" applyNumberFormat="1" applyFont="1" applyAlignment="1">
      <alignment horizontal="left"/>
    </xf>
    <xf numFmtId="3" fontId="3" fillId="0" borderId="0" xfId="82" applyNumberFormat="1" applyFont="1" applyBorder="1" applyAlignment="1">
      <alignment horizontal="left"/>
    </xf>
    <xf numFmtId="3" fontId="2" fillId="0" borderId="0" xfId="82" applyNumberFormat="1" applyFont="1" applyBorder="1" applyAlignment="1">
      <alignment horizontal="left"/>
    </xf>
    <xf numFmtId="3" fontId="9" fillId="0" borderId="0" xfId="82" applyNumberFormat="1" applyFont="1" applyBorder="1" applyAlignment="1">
      <alignment horizontal="left"/>
    </xf>
    <xf numFmtId="3" fontId="2" fillId="0" borderId="0" xfId="82" applyNumberFormat="1" applyFont="1" applyAlignment="1">
      <alignment horizontal="left"/>
    </xf>
    <xf numFmtId="3" fontId="2" fillId="0" borderId="5" xfId="0" applyNumberFormat="1" applyFont="1" applyBorder="1" applyAlignment="1">
      <alignment horizontal="center" vertical="center" wrapText="1"/>
    </xf>
    <xf numFmtId="0" fontId="17" fillId="0" borderId="0" xfId="3" applyFont="1" applyFill="1" applyBorder="1" applyAlignment="1" applyProtection="1">
      <alignment horizontal="center" vertical="center" wrapText="1"/>
    </xf>
    <xf numFmtId="0" fontId="17" fillId="0" borderId="0" xfId="3" applyFont="1" applyFill="1" applyBorder="1" applyAlignment="1" applyProtection="1">
      <alignment vertical="center" wrapText="1"/>
    </xf>
    <xf numFmtId="0" fontId="16" fillId="0" borderId="0" xfId="3" applyBorder="1"/>
    <xf numFmtId="0" fontId="25" fillId="0" borderId="0" xfId="3" applyFont="1" applyFill="1" applyBorder="1" applyAlignment="1" applyProtection="1">
      <alignment vertical="center"/>
    </xf>
    <xf numFmtId="0" fontId="25" fillId="0" borderId="0" xfId="3" applyFont="1" applyFill="1" applyBorder="1" applyAlignment="1" applyProtection="1">
      <alignment horizontal="center" vertical="center"/>
    </xf>
    <xf numFmtId="3" fontId="3" fillId="0" borderId="24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24" xfId="0" applyNumberFormat="1" applyFont="1" applyFill="1" applyBorder="1" applyAlignment="1">
      <alignment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0" fontId="55" fillId="0" borderId="0" xfId="85"/>
    <xf numFmtId="3" fontId="2" fillId="0" borderId="4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67" fillId="0" borderId="5" xfId="0" applyNumberFormat="1" applyFont="1" applyBorder="1" applyAlignment="1">
      <alignment vertical="center" wrapText="1"/>
    </xf>
    <xf numFmtId="2" fontId="79" fillId="0" borderId="0" xfId="86" applyNumberFormat="1" applyFont="1"/>
    <xf numFmtId="2" fontId="56" fillId="0" borderId="0" xfId="86" applyNumberFormat="1"/>
    <xf numFmtId="0" fontId="89" fillId="0" borderId="0" xfId="86" applyFont="1"/>
    <xf numFmtId="3" fontId="12" fillId="0" borderId="32" xfId="86" applyNumberFormat="1" applyFont="1" applyBorder="1"/>
    <xf numFmtId="3" fontId="12" fillId="0" borderId="33" xfId="86" applyNumberFormat="1" applyFont="1" applyFill="1" applyBorder="1"/>
    <xf numFmtId="3" fontId="12" fillId="0" borderId="33" xfId="86" applyNumberFormat="1" applyFont="1" applyBorder="1"/>
    <xf numFmtId="167" fontId="12" fillId="0" borderId="33" xfId="86" applyNumberFormat="1" applyFont="1" applyFill="1" applyBorder="1"/>
    <xf numFmtId="0" fontId="12" fillId="0" borderId="33" xfId="86" applyFont="1" applyBorder="1"/>
    <xf numFmtId="0" fontId="12" fillId="0" borderId="36" xfId="86" applyFont="1" applyBorder="1"/>
    <xf numFmtId="0" fontId="56" fillId="0" borderId="37" xfId="86" applyBorder="1"/>
    <xf numFmtId="3" fontId="90" fillId="0" borderId="0" xfId="86" applyNumberFormat="1" applyFont="1" applyBorder="1"/>
    <xf numFmtId="3" fontId="56" fillId="0" borderId="38" xfId="86" applyNumberFormat="1" applyBorder="1"/>
    <xf numFmtId="3" fontId="12" fillId="0" borderId="0" xfId="86" applyNumberFormat="1" applyFont="1" applyBorder="1"/>
    <xf numFmtId="3" fontId="56" fillId="0" borderId="0" xfId="86" applyNumberFormat="1" applyBorder="1"/>
    <xf numFmtId="0" fontId="56" fillId="0" borderId="38" xfId="86" applyBorder="1"/>
    <xf numFmtId="0" fontId="56" fillId="0" borderId="39" xfId="86" applyBorder="1"/>
    <xf numFmtId="0" fontId="12" fillId="0" borderId="40" xfId="86" applyFont="1" applyBorder="1"/>
    <xf numFmtId="0" fontId="56" fillId="0" borderId="40" xfId="86" applyBorder="1"/>
    <xf numFmtId="3" fontId="12" fillId="0" borderId="40" xfId="86" applyNumberFormat="1" applyFont="1" applyBorder="1"/>
    <xf numFmtId="9" fontId="12" fillId="0" borderId="40" xfId="86" applyNumberFormat="1" applyFont="1" applyBorder="1"/>
    <xf numFmtId="3" fontId="12" fillId="0" borderId="41" xfId="86" applyNumberFormat="1" applyFont="1" applyBorder="1"/>
    <xf numFmtId="9" fontId="56" fillId="0" borderId="0" xfId="86" applyNumberFormat="1"/>
    <xf numFmtId="2" fontId="56" fillId="0" borderId="0" xfId="86" applyNumberFormat="1" applyFill="1" applyBorder="1"/>
    <xf numFmtId="3" fontId="56" fillId="0" borderId="0" xfId="86" applyNumberFormat="1" applyFill="1" applyBorder="1"/>
    <xf numFmtId="0" fontId="56" fillId="0" borderId="0" xfId="86" applyFill="1" applyBorder="1"/>
    <xf numFmtId="0" fontId="5" fillId="0" borderId="0" xfId="78"/>
    <xf numFmtId="0" fontId="5" fillId="0" borderId="0" xfId="78" applyAlignment="1">
      <alignment wrapText="1"/>
    </xf>
    <xf numFmtId="3" fontId="5" fillId="0" borderId="0" xfId="78" applyNumberFormat="1"/>
    <xf numFmtId="0" fontId="11" fillId="0" borderId="0" xfId="78" applyFont="1"/>
    <xf numFmtId="0" fontId="5" fillId="0" borderId="0" xfId="78" applyFont="1" applyAlignment="1">
      <alignment wrapText="1"/>
    </xf>
    <xf numFmtId="0" fontId="2" fillId="0" borderId="43" xfId="78" applyFont="1" applyBorder="1"/>
    <xf numFmtId="0" fontId="5" fillId="0" borderId="0" xfId="78" applyAlignment="1">
      <alignment horizontal="center" vertical="center"/>
    </xf>
    <xf numFmtId="3" fontId="65" fillId="0" borderId="45" xfId="0" applyNumberFormat="1" applyFont="1" applyBorder="1" applyAlignment="1">
      <alignment vertical="center" wrapText="1"/>
    </xf>
    <xf numFmtId="3" fontId="65" fillId="0" borderId="42" xfId="0" applyNumberFormat="1" applyFont="1" applyBorder="1" applyAlignment="1">
      <alignment vertical="center" wrapText="1"/>
    </xf>
    <xf numFmtId="3" fontId="15" fillId="0" borderId="42" xfId="0" applyNumberFormat="1" applyFont="1" applyBorder="1" applyAlignment="1">
      <alignment vertical="center" wrapText="1"/>
    </xf>
    <xf numFmtId="3" fontId="65" fillId="0" borderId="42" xfId="0" applyNumberFormat="1" applyFont="1" applyFill="1" applyBorder="1" applyAlignment="1">
      <alignment vertical="center" wrapText="1"/>
    </xf>
    <xf numFmtId="3" fontId="66" fillId="0" borderId="4" xfId="0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3" fontId="66" fillId="0" borderId="5" xfId="0" applyNumberFormat="1" applyFont="1" applyFill="1" applyBorder="1" applyAlignment="1">
      <alignment vertical="center" wrapText="1"/>
    </xf>
    <xf numFmtId="3" fontId="67" fillId="0" borderId="42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Alignment="1">
      <alignment horizontal="right" vertical="center"/>
    </xf>
    <xf numFmtId="3" fontId="9" fillId="0" borderId="42" xfId="0" applyNumberFormat="1" applyFont="1" applyBorder="1" applyAlignment="1">
      <alignment vertical="center"/>
    </xf>
    <xf numFmtId="0" fontId="56" fillId="0" borderId="46" xfId="86" applyBorder="1"/>
    <xf numFmtId="0" fontId="56" fillId="0" borderId="47" xfId="86" applyBorder="1"/>
    <xf numFmtId="3" fontId="56" fillId="0" borderId="47" xfId="86" applyNumberFormat="1" applyBorder="1"/>
    <xf numFmtId="2" fontId="56" fillId="0" borderId="47" xfId="86" applyNumberFormat="1" applyBorder="1"/>
    <xf numFmtId="0" fontId="79" fillId="0" borderId="47" xfId="86" applyFont="1" applyBorder="1"/>
    <xf numFmtId="0" fontId="56" fillId="0" borderId="48" xfId="86" applyBorder="1"/>
    <xf numFmtId="0" fontId="79" fillId="0" borderId="49" xfId="86" applyFont="1" applyBorder="1"/>
    <xf numFmtId="0" fontId="79" fillId="0" borderId="50" xfId="86" applyFont="1" applyBorder="1"/>
    <xf numFmtId="0" fontId="56" fillId="0" borderId="49" xfId="86" applyBorder="1"/>
    <xf numFmtId="3" fontId="56" fillId="0" borderId="50" xfId="86" applyNumberFormat="1" applyBorder="1"/>
    <xf numFmtId="3" fontId="56" fillId="6" borderId="50" xfId="86" applyNumberFormat="1" applyFill="1" applyBorder="1"/>
    <xf numFmtId="3" fontId="79" fillId="0" borderId="50" xfId="86" applyNumberFormat="1" applyFont="1" applyBorder="1"/>
    <xf numFmtId="0" fontId="56" fillId="0" borderId="50" xfId="86" applyBorder="1"/>
    <xf numFmtId="0" fontId="56" fillId="0" borderId="51" xfId="86" applyBorder="1"/>
    <xf numFmtId="0" fontId="56" fillId="0" borderId="52" xfId="86" applyBorder="1"/>
    <xf numFmtId="3" fontId="56" fillId="0" borderId="52" xfId="86" applyNumberFormat="1" applyBorder="1"/>
    <xf numFmtId="2" fontId="56" fillId="0" borderId="52" xfId="86" applyNumberFormat="1" applyBorder="1"/>
    <xf numFmtId="0" fontId="79" fillId="0" borderId="52" xfId="86" applyFont="1" applyBorder="1"/>
    <xf numFmtId="0" fontId="56" fillId="0" borderId="53" xfId="86" applyBorder="1"/>
    <xf numFmtId="0" fontId="56" fillId="0" borderId="54" xfId="86" applyBorder="1"/>
    <xf numFmtId="3" fontId="56" fillId="0" borderId="54" xfId="86" applyNumberFormat="1" applyBorder="1"/>
    <xf numFmtId="3" fontId="56" fillId="0" borderId="55" xfId="86" applyNumberFormat="1" applyBorder="1"/>
    <xf numFmtId="3" fontId="12" fillId="0" borderId="56" xfId="86" applyNumberFormat="1" applyFont="1" applyBorder="1"/>
    <xf numFmtId="3" fontId="12" fillId="27" borderId="57" xfId="86" applyNumberFormat="1" applyFont="1" applyFill="1" applyBorder="1"/>
    <xf numFmtId="3" fontId="12" fillId="0" borderId="58" xfId="86" applyNumberFormat="1" applyFont="1" applyBorder="1"/>
    <xf numFmtId="3" fontId="56" fillId="0" borderId="59" xfId="86" applyNumberFormat="1" applyBorder="1"/>
    <xf numFmtId="0" fontId="12" fillId="27" borderId="59" xfId="86" applyFont="1" applyFill="1" applyBorder="1"/>
    <xf numFmtId="0" fontId="56" fillId="0" borderId="59" xfId="86" applyBorder="1"/>
    <xf numFmtId="0" fontId="12" fillId="27" borderId="60" xfId="86" applyFont="1" applyFill="1" applyBorder="1"/>
    <xf numFmtId="3" fontId="65" fillId="0" borderId="65" xfId="0" applyNumberFormat="1" applyFont="1" applyBorder="1" applyAlignment="1">
      <alignment vertical="center" wrapText="1"/>
    </xf>
    <xf numFmtId="3" fontId="65" fillId="0" borderId="64" xfId="0" applyNumberFormat="1" applyFont="1" applyBorder="1" applyAlignment="1">
      <alignment vertical="center" wrapText="1"/>
    </xf>
    <xf numFmtId="0" fontId="15" fillId="0" borderId="62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3" fontId="2" fillId="0" borderId="62" xfId="82" applyNumberFormat="1" applyFont="1" applyFill="1" applyBorder="1" applyAlignment="1" applyProtection="1">
      <alignment horizontal="center" vertical="center" wrapText="1"/>
      <protection locked="0"/>
    </xf>
    <xf numFmtId="3" fontId="2" fillId="0" borderId="63" xfId="82" applyNumberFormat="1" applyFont="1" applyFill="1" applyBorder="1" applyAlignment="1" applyProtection="1">
      <alignment horizontal="center" vertical="center" wrapText="1"/>
      <protection locked="0"/>
    </xf>
    <xf numFmtId="0" fontId="15" fillId="0" borderId="62" xfId="0" applyFont="1" applyFill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3" fontId="0" fillId="0" borderId="67" xfId="0" applyNumberFormat="1" applyBorder="1"/>
    <xf numFmtId="3" fontId="11" fillId="0" borderId="67" xfId="0" applyNumberFormat="1" applyFont="1" applyBorder="1" applyAlignment="1">
      <alignment horizontal="right" vertical="top" wrapText="1"/>
    </xf>
    <xf numFmtId="3" fontId="11" fillId="0" borderId="70" xfId="0" applyNumberFormat="1" applyFont="1" applyBorder="1" applyAlignment="1">
      <alignment horizontal="right" vertical="top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7" xfId="0" applyNumberFormat="1" applyFont="1" applyBorder="1" applyAlignment="1">
      <alignment horizontal="center" vertical="center" wrapText="1"/>
    </xf>
    <xf numFmtId="0" fontId="2" fillId="0" borderId="66" xfId="0" applyFont="1" applyBorder="1" applyAlignment="1">
      <alignment horizontal="right" vertical="center"/>
    </xf>
    <xf numFmtId="49" fontId="2" fillId="0" borderId="67" xfId="0" applyNumberFormat="1" applyFont="1" applyBorder="1" applyAlignment="1">
      <alignment vertical="center"/>
    </xf>
    <xf numFmtId="3" fontId="3" fillId="0" borderId="68" xfId="0" applyNumberFormat="1" applyFont="1" applyBorder="1"/>
    <xf numFmtId="3" fontId="2" fillId="0" borderId="68" xfId="0" applyNumberFormat="1" applyFont="1" applyBorder="1" applyAlignment="1">
      <alignment vertical="center"/>
    </xf>
    <xf numFmtId="49" fontId="3" fillId="0" borderId="67" xfId="0" applyNumberFormat="1" applyFont="1" applyBorder="1" applyAlignment="1">
      <alignment vertical="center"/>
    </xf>
    <xf numFmtId="3" fontId="2" fillId="0" borderId="68" xfId="0" applyNumberFormat="1" applyFont="1" applyBorder="1" applyAlignment="1">
      <alignment horizontal="right" vertical="center"/>
    </xf>
    <xf numFmtId="49" fontId="2" fillId="0" borderId="67" xfId="0" applyNumberFormat="1" applyFont="1" applyBorder="1" applyAlignment="1">
      <alignment horizontal="center" vertical="center"/>
    </xf>
    <xf numFmtId="3" fontId="2" fillId="0" borderId="68" xfId="0" applyNumberFormat="1" applyFont="1" applyFill="1" applyBorder="1" applyAlignment="1">
      <alignment vertical="center"/>
    </xf>
    <xf numFmtId="3" fontId="3" fillId="0" borderId="68" xfId="0" applyNumberFormat="1" applyFont="1" applyFill="1" applyBorder="1" applyAlignment="1">
      <alignment vertical="center"/>
    </xf>
    <xf numFmtId="0" fontId="2" fillId="0" borderId="69" xfId="0" applyFont="1" applyBorder="1" applyAlignment="1">
      <alignment horizontal="right" vertical="center"/>
    </xf>
    <xf numFmtId="49" fontId="2" fillId="0" borderId="70" xfId="0" applyNumberFormat="1" applyFont="1" applyBorder="1" applyAlignment="1">
      <alignment horizontal="center" vertical="center"/>
    </xf>
    <xf numFmtId="3" fontId="2" fillId="0" borderId="71" xfId="0" applyNumberFormat="1" applyFont="1" applyFill="1" applyBorder="1" applyAlignment="1">
      <alignment vertical="center"/>
    </xf>
    <xf numFmtId="0" fontId="71" fillId="0" borderId="67" xfId="80" applyFont="1" applyBorder="1" applyAlignment="1">
      <alignment horizontal="centerContinuous" vertical="center"/>
    </xf>
    <xf numFmtId="0" fontId="71" fillId="0" borderId="67" xfId="80" applyFont="1" applyBorder="1" applyAlignment="1">
      <alignment horizontal="centerContinuous" vertical="center" wrapText="1"/>
    </xf>
    <xf numFmtId="0" fontId="82" fillId="0" borderId="67" xfId="80" applyFont="1" applyBorder="1" applyAlignment="1">
      <alignment horizontal="center" vertical="center"/>
    </xf>
    <xf numFmtId="0" fontId="82" fillId="0" borderId="68" xfId="80" applyFont="1" applyBorder="1" applyAlignment="1">
      <alignment horizontal="center" vertical="center"/>
    </xf>
    <xf numFmtId="0" fontId="23" fillId="0" borderId="66" xfId="80" applyFont="1" applyBorder="1" applyAlignment="1">
      <alignment horizontal="right" vertical="center"/>
    </xf>
    <xf numFmtId="0" fontId="23" fillId="0" borderId="67" xfId="80" applyFont="1" applyBorder="1" applyAlignment="1">
      <alignment horizontal="left" vertical="center"/>
    </xf>
    <xf numFmtId="0" fontId="18" fillId="0" borderId="67" xfId="80" applyFont="1" applyBorder="1" applyAlignment="1">
      <alignment horizontal="centerContinuous" vertical="center"/>
    </xf>
    <xf numFmtId="3" fontId="18" fillId="0" borderId="68" xfId="80" applyNumberFormat="1" applyFont="1" applyBorder="1" applyAlignment="1">
      <alignment vertical="center"/>
    </xf>
    <xf numFmtId="0" fontId="23" fillId="0" borderId="67" xfId="80" applyFont="1" applyBorder="1" applyAlignment="1">
      <alignment vertical="center"/>
    </xf>
    <xf numFmtId="0" fontId="23" fillId="0" borderId="67" xfId="80" applyFont="1" applyBorder="1" applyAlignment="1">
      <alignment horizontal="center" vertical="center" wrapText="1"/>
    </xf>
    <xf numFmtId="3" fontId="23" fillId="0" borderId="67" xfId="80" applyNumberFormat="1" applyFont="1" applyFill="1" applyBorder="1" applyAlignment="1">
      <alignment vertical="center"/>
    </xf>
    <xf numFmtId="3" fontId="23" fillId="0" borderId="67" xfId="80" applyNumberFormat="1" applyFont="1" applyBorder="1" applyAlignment="1">
      <alignment horizontal="right" vertical="center"/>
    </xf>
    <xf numFmtId="3" fontId="23" fillId="0" borderId="67" xfId="80" applyNumberFormat="1" applyFont="1" applyBorder="1" applyAlignment="1">
      <alignment vertical="center"/>
    </xf>
    <xf numFmtId="0" fontId="23" fillId="0" borderId="67" xfId="80" applyFont="1" applyBorder="1" applyAlignment="1">
      <alignment horizontal="centerContinuous" vertical="center"/>
    </xf>
    <xf numFmtId="0" fontId="18" fillId="0" borderId="67" xfId="80" applyFont="1" applyBorder="1" applyAlignment="1">
      <alignment vertical="center"/>
    </xf>
    <xf numFmtId="0" fontId="18" fillId="0" borderId="67" xfId="80" applyFont="1" applyBorder="1" applyAlignment="1">
      <alignment horizontal="center" vertical="center"/>
    </xf>
    <xf numFmtId="168" fontId="23" fillId="0" borderId="67" xfId="80" applyNumberFormat="1" applyFont="1" applyBorder="1" applyAlignment="1">
      <alignment vertical="center"/>
    </xf>
    <xf numFmtId="0" fontId="23" fillId="0" borderId="67" xfId="80" applyFont="1" applyBorder="1" applyAlignment="1">
      <alignment vertical="center" wrapText="1"/>
    </xf>
    <xf numFmtId="0" fontId="23" fillId="0" borderId="67" xfId="80" applyFont="1" applyBorder="1" applyAlignment="1">
      <alignment horizontal="center" vertical="center"/>
    </xf>
    <xf numFmtId="3" fontId="23" fillId="0" borderId="67" xfId="80" applyNumberFormat="1" applyFont="1" applyFill="1" applyBorder="1" applyAlignment="1">
      <alignment horizontal="right" vertical="center"/>
    </xf>
    <xf numFmtId="3" fontId="18" fillId="0" borderId="67" xfId="80" applyNumberFormat="1" applyFont="1" applyBorder="1" applyAlignment="1">
      <alignment vertical="center"/>
    </xf>
    <xf numFmtId="9" fontId="23" fillId="0" borderId="67" xfId="80" applyNumberFormat="1" applyFont="1" applyBorder="1" applyAlignment="1">
      <alignment horizontal="right" vertical="center"/>
    </xf>
    <xf numFmtId="0" fontId="23" fillId="2" borderId="67" xfId="80" applyFont="1" applyFill="1" applyBorder="1" applyAlignment="1">
      <alignment horizontal="center" vertical="center" wrapText="1"/>
    </xf>
    <xf numFmtId="9" fontId="23" fillId="0" borderId="67" xfId="80" applyNumberFormat="1" applyFont="1" applyBorder="1" applyAlignment="1">
      <alignment horizontal="right" vertical="center" wrapText="1"/>
    </xf>
    <xf numFmtId="3" fontId="23" fillId="0" borderId="67" xfId="80" applyNumberFormat="1" applyFont="1" applyBorder="1" applyAlignment="1">
      <alignment horizontal="right" vertical="center" wrapText="1"/>
    </xf>
    <xf numFmtId="3" fontId="23" fillId="0" borderId="67" xfId="80" applyNumberFormat="1" applyFont="1" applyFill="1" applyBorder="1" applyAlignment="1">
      <alignment horizontal="right" vertical="center" wrapText="1"/>
    </xf>
    <xf numFmtId="0" fontId="23" fillId="0" borderId="67" xfId="80" applyFont="1" applyBorder="1" applyAlignment="1">
      <alignment horizontal="right" vertical="center"/>
    </xf>
    <xf numFmtId="0" fontId="23" fillId="0" borderId="69" xfId="80" applyFont="1" applyBorder="1" applyAlignment="1">
      <alignment horizontal="right" vertical="center"/>
    </xf>
    <xf numFmtId="0" fontId="18" fillId="0" borderId="70" xfId="80" applyFont="1" applyBorder="1" applyAlignment="1">
      <alignment vertical="center"/>
    </xf>
    <xf numFmtId="3" fontId="18" fillId="0" borderId="70" xfId="80" applyNumberFormat="1" applyFont="1" applyBorder="1" applyAlignment="1">
      <alignment vertical="center"/>
    </xf>
    <xf numFmtId="3" fontId="18" fillId="0" borderId="71" xfId="80" applyNumberFormat="1" applyFont="1" applyBorder="1" applyAlignment="1">
      <alignment vertical="center"/>
    </xf>
    <xf numFmtId="3" fontId="2" fillId="0" borderId="68" xfId="0" applyNumberFormat="1" applyFont="1" applyBorder="1" applyAlignment="1">
      <alignment horizontal="center" vertical="center" wrapText="1"/>
    </xf>
    <xf numFmtId="3" fontId="2" fillId="0" borderId="63" xfId="0" applyNumberFormat="1" applyFont="1" applyFill="1" applyBorder="1" applyAlignment="1">
      <alignment horizontal="center" vertical="center" wrapText="1"/>
    </xf>
    <xf numFmtId="0" fontId="72" fillId="0" borderId="67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top" wrapText="1"/>
    </xf>
    <xf numFmtId="0" fontId="2" fillId="0" borderId="67" xfId="0" applyFont="1" applyFill="1" applyBorder="1" applyAlignment="1">
      <alignment horizontal="center" vertical="top" wrapText="1"/>
    </xf>
    <xf numFmtId="0" fontId="65" fillId="0" borderId="67" xfId="0" applyFont="1" applyBorder="1" applyAlignment="1">
      <alignment horizontal="left" vertical="top" wrapText="1"/>
    </xf>
    <xf numFmtId="0" fontId="15" fillId="0" borderId="67" xfId="0" applyFont="1" applyBorder="1" applyAlignment="1">
      <alignment horizontal="left" vertical="top" wrapText="1"/>
    </xf>
    <xf numFmtId="0" fontId="15" fillId="0" borderId="70" xfId="0" applyFont="1" applyBorder="1" applyAlignment="1">
      <alignment horizontal="left" vertical="top" wrapText="1"/>
    </xf>
    <xf numFmtId="3" fontId="65" fillId="0" borderId="67" xfId="0" applyNumberFormat="1" applyFont="1" applyBorder="1"/>
    <xf numFmtId="3" fontId="65" fillId="0" borderId="68" xfId="0" applyNumberFormat="1" applyFont="1" applyBorder="1"/>
    <xf numFmtId="3" fontId="15" fillId="0" borderId="67" xfId="0" applyNumberFormat="1" applyFont="1" applyBorder="1" applyAlignment="1">
      <alignment horizontal="right" vertical="top" wrapText="1"/>
    </xf>
    <xf numFmtId="3" fontId="15" fillId="0" borderId="68" xfId="0" applyNumberFormat="1" applyFont="1" applyBorder="1" applyAlignment="1">
      <alignment horizontal="right" vertical="top" wrapText="1"/>
    </xf>
    <xf numFmtId="3" fontId="15" fillId="0" borderId="70" xfId="0" applyNumberFormat="1" applyFont="1" applyBorder="1" applyAlignment="1">
      <alignment horizontal="right" vertical="top" wrapText="1"/>
    </xf>
    <xf numFmtId="0" fontId="2" fillId="0" borderId="61" xfId="0" applyFont="1" applyFill="1" applyBorder="1" applyAlignment="1">
      <alignment horizontal="center" vertical="top" wrapText="1"/>
    </xf>
    <xf numFmtId="0" fontId="2" fillId="0" borderId="66" xfId="0" applyFont="1" applyFill="1" applyBorder="1" applyAlignment="1">
      <alignment horizontal="center" vertical="top" wrapText="1"/>
    </xf>
    <xf numFmtId="0" fontId="65" fillId="0" borderId="66" xfId="0" applyFont="1" applyBorder="1" applyAlignment="1">
      <alignment horizontal="center" vertical="top" wrapText="1"/>
    </xf>
    <xf numFmtId="0" fontId="15" fillId="0" borderId="66" xfId="0" applyFont="1" applyBorder="1" applyAlignment="1">
      <alignment horizontal="center" vertical="top" wrapText="1"/>
    </xf>
    <xf numFmtId="3" fontId="65" fillId="0" borderId="67" xfId="0" applyNumberFormat="1" applyFont="1" applyFill="1" applyBorder="1"/>
    <xf numFmtId="0" fontId="65" fillId="0" borderId="67" xfId="0" applyFont="1" applyBorder="1"/>
    <xf numFmtId="3" fontId="2" fillId="0" borderId="66" xfId="0" applyNumberFormat="1" applyFont="1" applyBorder="1"/>
    <xf numFmtId="3" fontId="2" fillId="0" borderId="67" xfId="0" applyNumberFormat="1" applyFont="1" applyBorder="1"/>
    <xf numFmtId="0" fontId="2" fillId="0" borderId="67" xfId="0" applyFont="1" applyBorder="1" applyAlignment="1">
      <alignment horizontal="center" vertical="center"/>
    </xf>
    <xf numFmtId="3" fontId="2" fillId="0" borderId="6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6" xfId="0" applyNumberFormat="1" applyFont="1" applyBorder="1" applyAlignment="1">
      <alignment horizontal="right" vertical="center"/>
    </xf>
    <xf numFmtId="3" fontId="3" fillId="0" borderId="67" xfId="0" applyNumberFormat="1" applyFont="1" applyBorder="1" applyAlignment="1">
      <alignment horizontal="center" vertical="center"/>
    </xf>
    <xf numFmtId="3" fontId="3" fillId="0" borderId="67" xfId="0" applyNumberFormat="1" applyFont="1" applyBorder="1" applyAlignment="1">
      <alignment horizontal="left" vertical="center"/>
    </xf>
    <xf numFmtId="3" fontId="3" fillId="0" borderId="67" xfId="0" applyNumberFormat="1" applyFont="1" applyBorder="1" applyAlignment="1">
      <alignment vertical="center"/>
    </xf>
    <xf numFmtId="3" fontId="3" fillId="0" borderId="67" xfId="0" applyNumberFormat="1" applyFont="1" applyBorder="1"/>
    <xf numFmtId="3" fontId="3" fillId="0" borderId="67" xfId="0" applyNumberFormat="1" applyFont="1" applyBorder="1" applyAlignment="1">
      <alignment horizontal="left" vertical="center" wrapText="1"/>
    </xf>
    <xf numFmtId="3" fontId="2" fillId="0" borderId="67" xfId="0" applyNumberFormat="1" applyFont="1" applyBorder="1" applyAlignment="1">
      <alignment horizontal="left" vertical="center" wrapText="1"/>
    </xf>
    <xf numFmtId="3" fontId="2" fillId="0" borderId="67" xfId="0" applyNumberFormat="1" applyFont="1" applyBorder="1" applyAlignment="1">
      <alignment vertical="center"/>
    </xf>
    <xf numFmtId="3" fontId="2" fillId="0" borderId="67" xfId="0" applyNumberFormat="1" applyFont="1" applyBorder="1" applyAlignment="1">
      <alignment horizontal="left" vertical="center"/>
    </xf>
    <xf numFmtId="3" fontId="3" fillId="0" borderId="69" xfId="0" applyNumberFormat="1" applyFont="1" applyBorder="1" applyAlignment="1">
      <alignment horizontal="right" vertical="center"/>
    </xf>
    <xf numFmtId="3" fontId="3" fillId="0" borderId="70" xfId="0" applyNumberFormat="1" applyFont="1" applyBorder="1" applyAlignment="1">
      <alignment horizontal="right" vertical="center"/>
    </xf>
    <xf numFmtId="3" fontId="2" fillId="0" borderId="70" xfId="0" applyNumberFormat="1" applyFont="1" applyBorder="1" applyAlignment="1">
      <alignment horizontal="left" vertical="center" wrapText="1"/>
    </xf>
    <xf numFmtId="3" fontId="2" fillId="0" borderId="70" xfId="0" applyNumberFormat="1" applyFont="1" applyBorder="1" applyAlignment="1">
      <alignment vertical="center"/>
    </xf>
    <xf numFmtId="3" fontId="2" fillId="0" borderId="71" xfId="0" applyNumberFormat="1" applyFont="1" applyBorder="1" applyAlignment="1">
      <alignment vertical="center"/>
    </xf>
    <xf numFmtId="3" fontId="3" fillId="0" borderId="67" xfId="0" applyNumberFormat="1" applyFont="1" applyFill="1" applyBorder="1" applyAlignment="1">
      <alignment vertical="center"/>
    </xf>
    <xf numFmtId="3" fontId="3" fillId="0" borderId="70" xfId="0" applyNumberFormat="1" applyFont="1" applyBorder="1" applyAlignment="1">
      <alignment horizontal="center" vertical="center"/>
    </xf>
    <xf numFmtId="3" fontId="2" fillId="0" borderId="70" xfId="0" applyNumberFormat="1" applyFont="1" applyBorder="1" applyAlignment="1">
      <alignment horizontal="right" vertical="center"/>
    </xf>
    <xf numFmtId="3" fontId="2" fillId="0" borderId="71" xfId="0" applyNumberFormat="1" applyFont="1" applyBorder="1" applyAlignment="1">
      <alignment horizontal="right" vertical="center"/>
    </xf>
    <xf numFmtId="0" fontId="19" fillId="0" borderId="67" xfId="3" applyFont="1" applyBorder="1" applyAlignment="1">
      <alignment horizontal="center" vertical="center"/>
    </xf>
    <xf numFmtId="0" fontId="19" fillId="0" borderId="68" xfId="3" applyFont="1" applyBorder="1" applyAlignment="1">
      <alignment horizontal="center" vertical="center"/>
    </xf>
    <xf numFmtId="0" fontId="20" fillId="0" borderId="66" xfId="3" applyFont="1" applyBorder="1" applyAlignment="1">
      <alignment horizontal="right"/>
    </xf>
    <xf numFmtId="0" fontId="21" fillId="0" borderId="67" xfId="3" applyFont="1" applyFill="1" applyBorder="1" applyAlignment="1" applyProtection="1">
      <alignment horizontal="left" vertical="center" wrapText="1" indent="1"/>
    </xf>
    <xf numFmtId="0" fontId="21" fillId="0" borderId="67" xfId="3" applyFont="1" applyFill="1" applyBorder="1" applyAlignment="1" applyProtection="1">
      <alignment horizontal="center" vertical="center" wrapText="1"/>
    </xf>
    <xf numFmtId="3" fontId="22" fillId="0" borderId="67" xfId="3" applyNumberFormat="1" applyFont="1" applyFill="1" applyBorder="1" applyAlignment="1" applyProtection="1">
      <alignment horizontal="right" vertical="center" wrapText="1"/>
    </xf>
    <xf numFmtId="3" fontId="22" fillId="0" borderId="68" xfId="3" applyNumberFormat="1" applyFont="1" applyFill="1" applyBorder="1" applyAlignment="1" applyProtection="1">
      <alignment horizontal="right" vertical="center" wrapText="1"/>
    </xf>
    <xf numFmtId="49" fontId="20" fillId="0" borderId="67" xfId="3" applyNumberFormat="1" applyFont="1" applyFill="1" applyBorder="1" applyAlignment="1" applyProtection="1">
      <alignment horizontal="left" vertical="center" wrapText="1" indent="1"/>
    </xf>
    <xf numFmtId="0" fontId="24" fillId="0" borderId="67" xfId="3" applyFont="1" applyFill="1" applyBorder="1" applyAlignment="1" applyProtection="1">
      <alignment horizontal="center" vertical="center" wrapText="1"/>
    </xf>
    <xf numFmtId="0" fontId="24" fillId="0" borderId="67" xfId="3" applyFont="1" applyFill="1" applyBorder="1" applyAlignment="1" applyProtection="1">
      <alignment horizontal="left" vertical="center" wrapText="1" indent="1"/>
    </xf>
    <xf numFmtId="3" fontId="24" fillId="0" borderId="67" xfId="3" applyNumberFormat="1" applyFont="1" applyBorder="1"/>
    <xf numFmtId="3" fontId="24" fillId="0" borderId="68" xfId="3" applyNumberFormat="1" applyFont="1" applyBorder="1"/>
    <xf numFmtId="164" fontId="24" fillId="0" borderId="67" xfId="3" applyNumberFormat="1" applyFont="1" applyFill="1" applyBorder="1" applyAlignment="1" applyProtection="1">
      <alignment horizontal="right" vertical="center" wrapText="1"/>
    </xf>
    <xf numFmtId="49" fontId="20" fillId="0" borderId="67" xfId="3" applyNumberFormat="1" applyFont="1" applyFill="1" applyBorder="1" applyAlignment="1" applyProtection="1">
      <alignment horizontal="center" vertical="center" wrapText="1"/>
    </xf>
    <xf numFmtId="0" fontId="20" fillId="0" borderId="67" xfId="3" applyFont="1" applyFill="1" applyBorder="1" applyAlignment="1" applyProtection="1">
      <alignment horizontal="left" vertical="center" wrapText="1" indent="1"/>
    </xf>
    <xf numFmtId="164" fontId="22" fillId="0" borderId="67" xfId="3" applyNumberFormat="1" applyFont="1" applyFill="1" applyBorder="1" applyAlignment="1" applyProtection="1">
      <alignment horizontal="right" vertical="center" wrapText="1"/>
    </xf>
    <xf numFmtId="164" fontId="22" fillId="0" borderId="68" xfId="3" applyNumberFormat="1" applyFont="1" applyFill="1" applyBorder="1" applyAlignment="1" applyProtection="1">
      <alignment horizontal="right" vertical="center" wrapText="1"/>
    </xf>
    <xf numFmtId="49" fontId="21" fillId="0" borderId="67" xfId="3" applyNumberFormat="1" applyFont="1" applyFill="1" applyBorder="1" applyAlignment="1" applyProtection="1">
      <alignment horizontal="left" vertical="center" wrapText="1" indent="1"/>
    </xf>
    <xf numFmtId="49" fontId="21" fillId="0" borderId="67" xfId="3" applyNumberFormat="1" applyFont="1" applyFill="1" applyBorder="1" applyAlignment="1" applyProtection="1">
      <alignment horizontal="center" vertical="center" wrapText="1"/>
    </xf>
    <xf numFmtId="3" fontId="22" fillId="0" borderId="67" xfId="3" applyNumberFormat="1" applyFont="1" applyFill="1" applyBorder="1" applyAlignment="1" applyProtection="1">
      <alignment horizontal="right" vertical="center" wrapText="1"/>
      <protection locked="0"/>
    </xf>
    <xf numFmtId="3" fontId="22" fillId="0" borderId="68" xfId="3" applyNumberFormat="1" applyFont="1" applyFill="1" applyBorder="1" applyAlignment="1" applyProtection="1">
      <alignment horizontal="right" vertical="center" wrapText="1"/>
      <protection locked="0"/>
    </xf>
    <xf numFmtId="0" fontId="24" fillId="0" borderId="67" xfId="3" applyFont="1" applyBorder="1"/>
    <xf numFmtId="0" fontId="20" fillId="0" borderId="69" xfId="3" applyFont="1" applyBorder="1" applyAlignment="1">
      <alignment horizontal="right"/>
    </xf>
    <xf numFmtId="0" fontId="22" fillId="0" borderId="70" xfId="3" applyFont="1" applyFill="1" applyBorder="1" applyAlignment="1" applyProtection="1">
      <alignment horizontal="left" vertical="center" wrapText="1" indent="1"/>
    </xf>
    <xf numFmtId="0" fontId="22" fillId="0" borderId="70" xfId="3" applyFont="1" applyFill="1" applyBorder="1" applyAlignment="1" applyProtection="1">
      <alignment horizontal="center" vertical="center" wrapText="1"/>
    </xf>
    <xf numFmtId="164" fontId="22" fillId="0" borderId="70" xfId="3" applyNumberFormat="1" applyFont="1" applyFill="1" applyBorder="1" applyAlignment="1" applyProtection="1">
      <alignment horizontal="right" vertical="center" wrapText="1"/>
    </xf>
    <xf numFmtId="164" fontId="22" fillId="0" borderId="71" xfId="3" applyNumberFormat="1" applyFont="1" applyFill="1" applyBorder="1" applyAlignment="1" applyProtection="1">
      <alignment horizontal="right" vertical="center" wrapText="1"/>
    </xf>
    <xf numFmtId="0" fontId="21" fillId="0" borderId="67" xfId="3" applyFont="1" applyFill="1" applyBorder="1" applyAlignment="1" applyProtection="1">
      <alignment vertical="center" wrapText="1"/>
    </xf>
    <xf numFmtId="3" fontId="21" fillId="0" borderId="67" xfId="3" applyNumberFormat="1" applyFont="1" applyFill="1" applyBorder="1" applyAlignment="1" applyProtection="1">
      <alignment vertical="center" wrapText="1"/>
    </xf>
    <xf numFmtId="3" fontId="21" fillId="0" borderId="68" xfId="3" applyNumberFormat="1" applyFont="1" applyFill="1" applyBorder="1" applyAlignment="1" applyProtection="1">
      <alignment vertical="center" wrapText="1"/>
    </xf>
    <xf numFmtId="3" fontId="20" fillId="0" borderId="67" xfId="3" applyNumberFormat="1" applyFont="1" applyBorder="1"/>
    <xf numFmtId="0" fontId="20" fillId="0" borderId="67" xfId="3" applyFont="1" applyBorder="1" applyAlignment="1" applyProtection="1">
      <alignment horizontal="left" vertical="center" indent="1"/>
    </xf>
    <xf numFmtId="0" fontId="16" fillId="0" borderId="67" xfId="3" applyBorder="1"/>
    <xf numFmtId="0" fontId="21" fillId="0" borderId="70" xfId="3" applyFont="1" applyFill="1" applyBorder="1" applyAlignment="1" applyProtection="1">
      <alignment horizontal="left" vertical="center" wrapText="1" indent="1"/>
    </xf>
    <xf numFmtId="0" fontId="21" fillId="0" borderId="70" xfId="3" applyFont="1" applyFill="1" applyBorder="1" applyAlignment="1" applyProtection="1">
      <alignment vertical="center" wrapText="1"/>
    </xf>
    <xf numFmtId="3" fontId="21" fillId="0" borderId="70" xfId="3" applyNumberFormat="1" applyFont="1" applyFill="1" applyBorder="1" applyAlignment="1" applyProtection="1">
      <alignment vertical="center" wrapText="1"/>
    </xf>
    <xf numFmtId="3" fontId="21" fillId="0" borderId="71" xfId="3" applyNumberFormat="1" applyFont="1" applyFill="1" applyBorder="1" applyAlignment="1" applyProtection="1">
      <alignment vertical="center" wrapText="1"/>
    </xf>
    <xf numFmtId="3" fontId="22" fillId="0" borderId="68" xfId="3" applyNumberFormat="1" applyFont="1" applyBorder="1"/>
    <xf numFmtId="0" fontId="0" fillId="0" borderId="67" xfId="0" applyBorder="1" applyAlignment="1">
      <alignment horizontal="center" vertical="center"/>
    </xf>
    <xf numFmtId="3" fontId="15" fillId="0" borderId="67" xfId="0" applyNumberFormat="1" applyFont="1" applyFill="1" applyBorder="1" applyAlignment="1">
      <alignment horizontal="center" vertical="center"/>
    </xf>
    <xf numFmtId="3" fontId="65" fillId="0" borderId="66" xfId="0" applyNumberFormat="1" applyFont="1" applyBorder="1" applyAlignment="1">
      <alignment horizontal="right" vertical="center"/>
    </xf>
    <xf numFmtId="0" fontId="71" fillId="0" borderId="67" xfId="3" applyFont="1" applyFill="1" applyBorder="1" applyAlignment="1" applyProtection="1">
      <alignment horizontal="center" vertical="center" wrapText="1"/>
    </xf>
    <xf numFmtId="3" fontId="2" fillId="0" borderId="67" xfId="0" applyNumberFormat="1" applyFont="1" applyFill="1" applyBorder="1" applyAlignment="1">
      <alignment horizontal="right" vertical="center"/>
    </xf>
    <xf numFmtId="3" fontId="2" fillId="0" borderId="68" xfId="0" applyNumberFormat="1" applyFont="1" applyFill="1" applyBorder="1" applyAlignment="1">
      <alignment horizontal="right" vertical="center"/>
    </xf>
    <xf numFmtId="3" fontId="66" fillId="0" borderId="67" xfId="0" applyNumberFormat="1" applyFont="1" applyBorder="1" applyAlignment="1">
      <alignment horizontal="center" vertical="center"/>
    </xf>
    <xf numFmtId="0" fontId="87" fillId="0" borderId="67" xfId="3" applyFont="1" applyFill="1" applyBorder="1" applyAlignment="1" applyProtection="1">
      <alignment horizontal="left" vertical="center" wrapText="1" indent="1"/>
    </xf>
    <xf numFmtId="3" fontId="9" fillId="0" borderId="67" xfId="0" applyNumberFormat="1" applyFont="1" applyFill="1" applyBorder="1" applyAlignment="1">
      <alignment horizontal="right" vertical="center"/>
    </xf>
    <xf numFmtId="3" fontId="9" fillId="0" borderId="68" xfId="0" applyNumberFormat="1" applyFont="1" applyFill="1" applyBorder="1" applyAlignment="1">
      <alignment horizontal="right" vertical="center"/>
    </xf>
    <xf numFmtId="3" fontId="65" fillId="0" borderId="67" xfId="0" applyNumberFormat="1" applyFont="1" applyBorder="1" applyAlignment="1">
      <alignment horizontal="center" vertical="center"/>
    </xf>
    <xf numFmtId="3" fontId="3" fillId="0" borderId="67" xfId="0" applyNumberFormat="1" applyFont="1" applyFill="1" applyBorder="1" applyAlignment="1">
      <alignment horizontal="left" vertical="center"/>
    </xf>
    <xf numFmtId="3" fontId="3" fillId="0" borderId="67" xfId="0" applyNumberFormat="1" applyFont="1" applyFill="1" applyBorder="1" applyAlignment="1">
      <alignment horizontal="right" vertical="center"/>
    </xf>
    <xf numFmtId="3" fontId="3" fillId="0" borderId="68" xfId="0" applyNumberFormat="1" applyFont="1" applyFill="1" applyBorder="1" applyAlignment="1">
      <alignment horizontal="right" vertical="center"/>
    </xf>
    <xf numFmtId="3" fontId="9" fillId="0" borderId="67" xfId="0" applyNumberFormat="1" applyFont="1" applyFill="1" applyBorder="1" applyAlignment="1">
      <alignment vertical="center"/>
    </xf>
    <xf numFmtId="3" fontId="9" fillId="0" borderId="68" xfId="0" applyNumberFormat="1" applyFont="1" applyFill="1" applyBorder="1" applyAlignment="1">
      <alignment vertical="center"/>
    </xf>
    <xf numFmtId="3" fontId="9" fillId="0" borderId="67" xfId="0" applyNumberFormat="1" applyFont="1" applyFill="1" applyBorder="1" applyAlignment="1">
      <alignment horizontal="center" vertical="center"/>
    </xf>
    <xf numFmtId="3" fontId="9" fillId="0" borderId="67" xfId="0" applyNumberFormat="1" applyFont="1" applyBorder="1" applyAlignment="1">
      <alignment horizontal="center" vertical="center"/>
    </xf>
    <xf numFmtId="3" fontId="2" fillId="0" borderId="67" xfId="0" applyNumberFormat="1" applyFont="1" applyFill="1" applyBorder="1" applyAlignment="1">
      <alignment vertical="center"/>
    </xf>
    <xf numFmtId="3" fontId="9" fillId="0" borderId="67" xfId="0" applyNumberFormat="1" applyFont="1" applyBorder="1" applyAlignment="1">
      <alignment vertical="center"/>
    </xf>
    <xf numFmtId="0" fontId="6" fillId="0" borderId="67" xfId="3" applyFont="1" applyFill="1" applyBorder="1" applyAlignment="1" applyProtection="1">
      <alignment horizontal="left" vertical="center" wrapText="1" indent="1"/>
    </xf>
    <xf numFmtId="3" fontId="3" fillId="0" borderId="67" xfId="0" applyNumberFormat="1" applyFont="1" applyFill="1" applyBorder="1" applyAlignment="1">
      <alignment horizontal="center" vertical="center"/>
    </xf>
    <xf numFmtId="3" fontId="65" fillId="0" borderId="70" xfId="0" applyNumberFormat="1" applyFont="1" applyBorder="1" applyAlignment="1">
      <alignment horizontal="center" vertical="center"/>
    </xf>
    <xf numFmtId="3" fontId="2" fillId="0" borderId="70" xfId="0" applyNumberFormat="1" applyFont="1" applyBorder="1" applyAlignment="1">
      <alignment horizontal="center" vertical="center"/>
    </xf>
    <xf numFmtId="3" fontId="2" fillId="0" borderId="70" xfId="0" applyNumberFormat="1" applyFont="1" applyFill="1" applyBorder="1" applyAlignment="1">
      <alignment vertical="center"/>
    </xf>
    <xf numFmtId="3" fontId="2" fillId="0" borderId="66" xfId="82" applyNumberFormat="1" applyFont="1" applyBorder="1"/>
    <xf numFmtId="3" fontId="2" fillId="0" borderId="67" xfId="82" applyNumberFormat="1" applyFont="1" applyBorder="1" applyAlignment="1">
      <alignment horizontal="center"/>
    </xf>
    <xf numFmtId="0" fontId="2" fillId="0" borderId="67" xfId="82" applyFont="1" applyBorder="1" applyAlignment="1">
      <alignment horizontal="center" vertical="center"/>
    </xf>
    <xf numFmtId="3" fontId="2" fillId="0" borderId="67" xfId="82" applyNumberFormat="1" applyFont="1" applyBorder="1" applyAlignment="1">
      <alignment horizontal="center" vertical="center" wrapText="1"/>
    </xf>
    <xf numFmtId="3" fontId="3" fillId="0" borderId="66" xfId="82" applyNumberFormat="1" applyFont="1" applyBorder="1" applyAlignment="1">
      <alignment horizontal="right"/>
    </xf>
    <xf numFmtId="3" fontId="3" fillId="0" borderId="67" xfId="82" applyNumberFormat="1" applyFont="1" applyBorder="1"/>
    <xf numFmtId="3" fontId="3" fillId="0" borderId="68" xfId="82" applyNumberFormat="1" applyFont="1" applyBorder="1"/>
    <xf numFmtId="3" fontId="2" fillId="0" borderId="67" xfId="82" applyNumberFormat="1" applyFont="1" applyBorder="1"/>
    <xf numFmtId="3" fontId="2" fillId="0" borderId="68" xfId="82" applyNumberFormat="1" applyFont="1" applyBorder="1"/>
    <xf numFmtId="3" fontId="2" fillId="0" borderId="70" xfId="82" applyNumberFormat="1" applyFont="1" applyBorder="1"/>
    <xf numFmtId="3" fontId="2" fillId="0" borderId="71" xfId="82" applyNumberFormat="1" applyFont="1" applyBorder="1"/>
    <xf numFmtId="3" fontId="3" fillId="0" borderId="67" xfId="82" applyNumberFormat="1" applyFont="1" applyBorder="1" applyAlignment="1">
      <alignment vertical="center"/>
    </xf>
    <xf numFmtId="3" fontId="3" fillId="0" borderId="67" xfId="82" applyNumberFormat="1" applyFont="1" applyFill="1" applyBorder="1"/>
    <xf numFmtId="3" fontId="2" fillId="0" borderId="67" xfId="82" applyNumberFormat="1" applyFont="1" applyBorder="1" applyAlignment="1">
      <alignment vertical="center"/>
    </xf>
    <xf numFmtId="3" fontId="2" fillId="0" borderId="68" xfId="82" applyNumberFormat="1" applyFont="1" applyBorder="1" applyAlignment="1">
      <alignment vertical="center"/>
    </xf>
    <xf numFmtId="3" fontId="2" fillId="0" borderId="70" xfId="82" applyNumberFormat="1" applyFont="1" applyBorder="1" applyAlignment="1">
      <alignment vertical="center"/>
    </xf>
    <xf numFmtId="3" fontId="2" fillId="0" borderId="71" xfId="82" applyNumberFormat="1" applyFont="1" applyBorder="1" applyAlignment="1">
      <alignment vertical="center"/>
    </xf>
    <xf numFmtId="3" fontId="3" fillId="0" borderId="67" xfId="82" applyNumberFormat="1" applyFont="1" applyFill="1" applyBorder="1" applyAlignment="1">
      <alignment vertical="center"/>
    </xf>
    <xf numFmtId="0" fontId="15" fillId="0" borderId="67" xfId="0" applyFont="1" applyBorder="1" applyAlignment="1">
      <alignment horizontal="center" vertical="center" wrapText="1"/>
    </xf>
    <xf numFmtId="0" fontId="65" fillId="0" borderId="66" xfId="0" applyFont="1" applyFill="1" applyBorder="1" applyAlignment="1">
      <alignment horizontal="right" vertical="center" wrapText="1"/>
    </xf>
    <xf numFmtId="0" fontId="65" fillId="0" borderId="67" xfId="0" applyFont="1" applyBorder="1" applyAlignment="1">
      <alignment vertical="center" wrapText="1"/>
    </xf>
    <xf numFmtId="0" fontId="65" fillId="0" borderId="68" xfId="0" applyFont="1" applyBorder="1" applyAlignment="1">
      <alignment vertical="center" wrapText="1"/>
    </xf>
    <xf numFmtId="0" fontId="15" fillId="0" borderId="67" xfId="0" applyFont="1" applyFill="1" applyBorder="1" applyAlignment="1">
      <alignment horizontal="right" vertical="center" wrapText="1"/>
    </xf>
    <xf numFmtId="49" fontId="65" fillId="0" borderId="67" xfId="0" applyNumberFormat="1" applyFont="1" applyBorder="1" applyAlignment="1">
      <alignment vertical="center" wrapText="1"/>
    </xf>
    <xf numFmtId="3" fontId="65" fillId="0" borderId="67" xfId="0" applyNumberFormat="1" applyFont="1" applyBorder="1" applyAlignment="1">
      <alignment vertical="center" wrapText="1"/>
    </xf>
    <xf numFmtId="3" fontId="65" fillId="0" borderId="68" xfId="0" applyNumberFormat="1" applyFont="1" applyBorder="1" applyAlignment="1">
      <alignment vertical="center" wrapText="1"/>
    </xf>
    <xf numFmtId="0" fontId="15" fillId="0" borderId="67" xfId="0" applyFont="1" applyBorder="1" applyAlignment="1">
      <alignment vertical="center" wrapText="1"/>
    </xf>
    <xf numFmtId="3" fontId="15" fillId="0" borderId="67" xfId="0" applyNumberFormat="1" applyFont="1" applyBorder="1" applyAlignment="1">
      <alignment vertical="center" wrapText="1"/>
    </xf>
    <xf numFmtId="3" fontId="15" fillId="0" borderId="68" xfId="0" applyNumberFormat="1" applyFont="1" applyBorder="1" applyAlignment="1">
      <alignment vertical="center" wrapText="1"/>
    </xf>
    <xf numFmtId="0" fontId="15" fillId="0" borderId="67" xfId="0" applyFont="1" applyBorder="1" applyAlignment="1">
      <alignment horizontal="left" vertical="center" wrapText="1"/>
    </xf>
    <xf numFmtId="3" fontId="14" fillId="0" borderId="67" xfId="0" applyNumberFormat="1" applyFont="1" applyFill="1" applyBorder="1" applyAlignment="1">
      <alignment vertical="center" wrapText="1"/>
    </xf>
    <xf numFmtId="3" fontId="14" fillId="0" borderId="68" xfId="0" applyNumberFormat="1" applyFont="1" applyFill="1" applyBorder="1" applyAlignment="1">
      <alignment vertical="center" wrapText="1"/>
    </xf>
    <xf numFmtId="3" fontId="65" fillId="0" borderId="67" xfId="0" applyNumberFormat="1" applyFont="1" applyFill="1" applyBorder="1" applyAlignment="1">
      <alignment vertical="center" wrapText="1"/>
    </xf>
    <xf numFmtId="3" fontId="14" fillId="0" borderId="67" xfId="0" applyNumberFormat="1" applyFont="1" applyFill="1" applyBorder="1" applyAlignment="1">
      <alignment horizontal="right" vertical="center" wrapText="1"/>
    </xf>
    <xf numFmtId="3" fontId="14" fillId="0" borderId="68" xfId="0" applyNumberFormat="1" applyFont="1" applyFill="1" applyBorder="1" applyAlignment="1">
      <alignment horizontal="right" vertical="center" wrapText="1"/>
    </xf>
    <xf numFmtId="0" fontId="65" fillId="0" borderId="69" xfId="0" applyFont="1" applyFill="1" applyBorder="1" applyAlignment="1">
      <alignment horizontal="right" vertical="center" wrapText="1"/>
    </xf>
    <xf numFmtId="3" fontId="14" fillId="0" borderId="70" xfId="0" applyNumberFormat="1" applyFont="1" applyFill="1" applyBorder="1" applyAlignment="1">
      <alignment horizontal="right" vertical="center" wrapText="1"/>
    </xf>
    <xf numFmtId="3" fontId="14" fillId="0" borderId="71" xfId="0" applyNumberFormat="1" applyFont="1" applyFill="1" applyBorder="1" applyAlignment="1">
      <alignment horizontal="right" vertical="center" wrapText="1"/>
    </xf>
    <xf numFmtId="3" fontId="66" fillId="0" borderId="68" xfId="0" applyNumberFormat="1" applyFont="1" applyFill="1" applyBorder="1" applyAlignment="1">
      <alignment vertical="center" wrapText="1"/>
    </xf>
    <xf numFmtId="3" fontId="66" fillId="0" borderId="72" xfId="0" applyNumberFormat="1" applyFont="1" applyFill="1" applyBorder="1" applyAlignment="1">
      <alignment vertical="center" wrapText="1"/>
    </xf>
    <xf numFmtId="3" fontId="65" fillId="0" borderId="68" xfId="0" applyNumberFormat="1" applyFont="1" applyFill="1" applyBorder="1" applyAlignment="1">
      <alignment vertical="center" wrapText="1"/>
    </xf>
    <xf numFmtId="3" fontId="15" fillId="0" borderId="68" xfId="0" applyNumberFormat="1" applyFont="1" applyFill="1" applyBorder="1" applyAlignment="1">
      <alignment vertical="center" wrapText="1"/>
    </xf>
    <xf numFmtId="0" fontId="15" fillId="0" borderId="67" xfId="0" applyFont="1" applyFill="1" applyBorder="1" applyAlignment="1">
      <alignment horizontal="center" vertical="center" wrapText="1"/>
    </xf>
    <xf numFmtId="0" fontId="66" fillId="0" borderId="67" xfId="0" applyFont="1" applyFill="1" applyBorder="1" applyAlignment="1">
      <alignment horizontal="right" vertical="center" wrapText="1"/>
    </xf>
    <xf numFmtId="0" fontId="66" fillId="0" borderId="67" xfId="0" applyFont="1" applyFill="1" applyBorder="1" applyAlignment="1">
      <alignment horizontal="center" vertical="center" wrapText="1"/>
    </xf>
    <xf numFmtId="3" fontId="66" fillId="0" borderId="67" xfId="0" applyNumberFormat="1" applyFont="1" applyFill="1" applyBorder="1" applyAlignment="1">
      <alignment vertical="center" wrapText="1"/>
    </xf>
    <xf numFmtId="49" fontId="65" fillId="0" borderId="67" xfId="0" applyNumberFormat="1" applyFont="1" applyFill="1" applyBorder="1" applyAlignment="1">
      <alignment vertical="center" wrapText="1"/>
    </xf>
    <xf numFmtId="49" fontId="15" fillId="0" borderId="67" xfId="0" applyNumberFormat="1" applyFont="1" applyFill="1" applyBorder="1" applyAlignment="1">
      <alignment vertical="center" wrapText="1"/>
    </xf>
    <xf numFmtId="0" fontId="15" fillId="0" borderId="67" xfId="0" applyFont="1" applyFill="1" applyBorder="1" applyAlignment="1">
      <alignment vertical="center" wrapText="1"/>
    </xf>
    <xf numFmtId="3" fontId="15" fillId="0" borderId="67" xfId="0" applyNumberFormat="1" applyFont="1" applyFill="1" applyBorder="1" applyAlignment="1">
      <alignment vertical="center" wrapText="1"/>
    </xf>
    <xf numFmtId="3" fontId="15" fillId="0" borderId="67" xfId="0" applyNumberFormat="1" applyFont="1" applyFill="1" applyBorder="1" applyAlignment="1">
      <alignment horizontal="right" vertical="center" wrapText="1"/>
    </xf>
    <xf numFmtId="3" fontId="15" fillId="0" borderId="68" xfId="0" applyNumberFormat="1" applyFont="1" applyFill="1" applyBorder="1" applyAlignment="1">
      <alignment horizontal="right" vertical="center" wrapText="1"/>
    </xf>
    <xf numFmtId="0" fontId="66" fillId="0" borderId="67" xfId="0" applyFont="1" applyFill="1" applyBorder="1" applyAlignment="1">
      <alignment vertical="center" wrapText="1"/>
    </xf>
    <xf numFmtId="3" fontId="18" fillId="0" borderId="62" xfId="83" applyNumberFormat="1" applyFont="1" applyBorder="1" applyAlignment="1">
      <alignment horizontal="center" vertical="center" wrapText="1"/>
    </xf>
    <xf numFmtId="3" fontId="18" fillId="0" borderId="63" xfId="83" applyNumberFormat="1" applyFont="1" applyBorder="1" applyAlignment="1">
      <alignment horizontal="center" vertical="center" wrapText="1"/>
    </xf>
    <xf numFmtId="3" fontId="18" fillId="0" borderId="67" xfId="83" applyNumberFormat="1" applyFont="1" applyBorder="1" applyAlignment="1">
      <alignment horizontal="center" vertical="center" wrapText="1"/>
    </xf>
    <xf numFmtId="3" fontId="18" fillId="0" borderId="68" xfId="83" applyNumberFormat="1" applyFont="1" applyBorder="1" applyAlignment="1">
      <alignment horizontal="center" vertical="center" wrapText="1"/>
    </xf>
    <xf numFmtId="0" fontId="3" fillId="0" borderId="66" xfId="83" applyFont="1" applyBorder="1" applyAlignment="1">
      <alignment horizontal="right" vertical="center"/>
    </xf>
    <xf numFmtId="49" fontId="7" fillId="0" borderId="67" xfId="83" applyNumberFormat="1" applyFont="1" applyFill="1" applyBorder="1" applyAlignment="1">
      <alignment vertical="center" wrapText="1"/>
    </xf>
    <xf numFmtId="49" fontId="68" fillId="0" borderId="62" xfId="83" applyNumberFormat="1" applyFont="1" applyBorder="1" applyAlignment="1">
      <alignment horizontal="center" vertical="center" wrapText="1"/>
    </xf>
    <xf numFmtId="49" fontId="69" fillId="0" borderId="67" xfId="83" applyNumberFormat="1" applyFont="1" applyBorder="1" applyAlignment="1">
      <alignment horizontal="center" vertical="center" wrapText="1"/>
    </xf>
    <xf numFmtId="49" fontId="68" fillId="0" borderId="67" xfId="83" applyNumberFormat="1" applyFont="1" applyBorder="1" applyAlignment="1">
      <alignment horizontal="center" vertical="center" wrapText="1"/>
    </xf>
    <xf numFmtId="3" fontId="3" fillId="0" borderId="67" xfId="83" applyNumberFormat="1" applyFont="1" applyFill="1" applyBorder="1" applyAlignment="1">
      <alignment vertical="center"/>
    </xf>
    <xf numFmtId="49" fontId="8" fillId="0" borderId="67" xfId="83" applyNumberFormat="1" applyFont="1" applyFill="1" applyBorder="1" applyAlignment="1">
      <alignment vertical="center" wrapText="1"/>
    </xf>
    <xf numFmtId="3" fontId="3" fillId="0" borderId="67" xfId="83" applyNumberFormat="1" applyFont="1" applyBorder="1" applyAlignment="1">
      <alignment vertical="center"/>
    </xf>
    <xf numFmtId="49" fontId="7" fillId="0" borderId="67" xfId="83" applyNumberFormat="1" applyFont="1" applyBorder="1" applyAlignment="1">
      <alignment vertical="center" wrapText="1"/>
    </xf>
    <xf numFmtId="49" fontId="8" fillId="0" borderId="67" xfId="83" applyNumberFormat="1" applyFont="1" applyFill="1" applyBorder="1" applyAlignment="1">
      <alignment vertical="center" wrapText="1" shrinkToFit="1"/>
    </xf>
    <xf numFmtId="3" fontId="2" fillId="0" borderId="67" xfId="83" applyNumberFormat="1" applyFont="1" applyBorder="1" applyAlignment="1">
      <alignment vertical="center"/>
    </xf>
    <xf numFmtId="3" fontId="2" fillId="0" borderId="68" xfId="83" applyNumberFormat="1" applyFont="1" applyBorder="1" applyAlignment="1">
      <alignment vertical="center"/>
    </xf>
    <xf numFmtId="49" fontId="7" fillId="0" borderId="67" xfId="83" applyNumberFormat="1" applyFont="1" applyFill="1" applyBorder="1" applyAlignment="1">
      <alignment vertical="center" wrapText="1" shrinkToFit="1"/>
    </xf>
    <xf numFmtId="3" fontId="2" fillId="0" borderId="67" xfId="83" applyNumberFormat="1" applyFont="1" applyFill="1" applyBorder="1" applyAlignment="1">
      <alignment vertical="center"/>
    </xf>
    <xf numFmtId="3" fontId="2" fillId="0" borderId="68" xfId="83" applyNumberFormat="1" applyFont="1" applyFill="1" applyBorder="1" applyAlignment="1">
      <alignment vertical="center"/>
    </xf>
    <xf numFmtId="3" fontId="14" fillId="0" borderId="67" xfId="83" applyNumberFormat="1" applyFont="1" applyFill="1" applyBorder="1" applyAlignment="1">
      <alignment horizontal="right" vertical="center"/>
    </xf>
    <xf numFmtId="49" fontId="86" fillId="0" borderId="67" xfId="83" applyNumberFormat="1" applyFont="1" applyBorder="1" applyAlignment="1">
      <alignment horizontal="left" vertical="center" wrapText="1"/>
    </xf>
    <xf numFmtId="3" fontId="76" fillId="0" borderId="67" xfId="83" applyNumberFormat="1" applyFont="1" applyFill="1" applyBorder="1" applyAlignment="1">
      <alignment horizontal="right" vertical="center"/>
    </xf>
    <xf numFmtId="49" fontId="68" fillId="0" borderId="67" xfId="83" applyNumberFormat="1" applyFont="1" applyBorder="1" applyAlignment="1">
      <alignment horizontal="center" vertical="center"/>
    </xf>
    <xf numFmtId="3" fontId="14" fillId="0" borderId="67" xfId="83" applyNumberFormat="1" applyFont="1" applyBorder="1" applyAlignment="1">
      <alignment vertical="center"/>
    </xf>
    <xf numFmtId="49" fontId="68" fillId="0" borderId="70" xfId="83" applyNumberFormat="1" applyFont="1" applyBorder="1" applyAlignment="1">
      <alignment horizontal="center" vertical="center" wrapText="1"/>
    </xf>
    <xf numFmtId="3" fontId="14" fillId="0" borderId="70" xfId="83" applyNumberFormat="1" applyFont="1" applyFill="1" applyBorder="1" applyAlignment="1">
      <alignment horizontal="right" vertical="center"/>
    </xf>
    <xf numFmtId="3" fontId="14" fillId="0" borderId="71" xfId="83" applyNumberFormat="1" applyFont="1" applyFill="1" applyBorder="1" applyAlignment="1">
      <alignment horizontal="right" vertical="center"/>
    </xf>
    <xf numFmtId="49" fontId="2" fillId="0" borderId="68" xfId="0" applyNumberFormat="1" applyFont="1" applyBorder="1" applyAlignment="1">
      <alignment horizontal="center" vertical="center" wrapText="1"/>
    </xf>
    <xf numFmtId="0" fontId="3" fillId="0" borderId="67" xfId="0" applyFont="1" applyBorder="1"/>
    <xf numFmtId="3" fontId="2" fillId="0" borderId="67" xfId="0" applyNumberFormat="1" applyFont="1" applyBorder="1" applyAlignment="1">
      <alignment horizontal="right" vertical="center"/>
    </xf>
    <xf numFmtId="3" fontId="3" fillId="0" borderId="67" xfId="0" applyNumberFormat="1" applyFont="1" applyBorder="1" applyAlignment="1">
      <alignment horizontal="right" vertical="center"/>
    </xf>
    <xf numFmtId="0" fontId="3" fillId="0" borderId="67" xfId="0" applyFont="1" applyFill="1" applyBorder="1"/>
    <xf numFmtId="0" fontId="15" fillId="0" borderId="43" xfId="0" applyFont="1" applyBorder="1" applyAlignment="1">
      <alignment horizontal="center" vertical="top" wrapText="1"/>
    </xf>
    <xf numFmtId="3" fontId="15" fillId="0" borderId="44" xfId="0" applyNumberFormat="1" applyFont="1" applyBorder="1" applyAlignment="1">
      <alignment horizontal="right" vertical="top" wrapText="1"/>
    </xf>
    <xf numFmtId="0" fontId="15" fillId="0" borderId="75" xfId="0" applyFont="1" applyBorder="1" applyAlignment="1">
      <alignment horizontal="center" vertical="center" wrapText="1"/>
    </xf>
    <xf numFmtId="3" fontId="65" fillId="0" borderId="75" xfId="0" applyNumberFormat="1" applyFont="1" applyBorder="1"/>
    <xf numFmtId="3" fontId="15" fillId="0" borderId="75" xfId="0" applyNumberFormat="1" applyFont="1" applyBorder="1" applyAlignment="1">
      <alignment horizontal="right" vertical="top" wrapText="1"/>
    </xf>
    <xf numFmtId="3" fontId="15" fillId="0" borderId="76" xfId="0" applyNumberFormat="1" applyFont="1" applyBorder="1" applyAlignment="1">
      <alignment horizontal="right" vertical="top" wrapText="1"/>
    </xf>
    <xf numFmtId="0" fontId="72" fillId="0" borderId="77" xfId="0" applyFont="1" applyBorder="1" applyAlignment="1">
      <alignment horizontal="center" vertical="center" wrapText="1"/>
    </xf>
    <xf numFmtId="3" fontId="65" fillId="0" borderId="77" xfId="0" applyNumberFormat="1" applyFont="1" applyBorder="1"/>
    <xf numFmtId="3" fontId="15" fillId="0" borderId="77" xfId="0" applyNumberFormat="1" applyFont="1" applyBorder="1" applyAlignment="1">
      <alignment horizontal="right" vertical="top" wrapText="1"/>
    </xf>
    <xf numFmtId="3" fontId="15" fillId="0" borderId="78" xfId="0" applyNumberFormat="1" applyFont="1" applyBorder="1" applyAlignment="1">
      <alignment horizontal="right" vertical="top" wrapText="1"/>
    </xf>
    <xf numFmtId="0" fontId="72" fillId="0" borderId="66" xfId="0" applyFont="1" applyBorder="1" applyAlignment="1">
      <alignment horizontal="center" vertical="center" wrapText="1"/>
    </xf>
    <xf numFmtId="0" fontId="72" fillId="0" borderId="68" xfId="0" applyFont="1" applyBorder="1" applyAlignment="1">
      <alignment horizontal="center" vertical="center" wrapText="1"/>
    </xf>
    <xf numFmtId="3" fontId="65" fillId="0" borderId="66" xfId="0" applyNumberFormat="1" applyFont="1" applyBorder="1"/>
    <xf numFmtId="3" fontId="15" fillId="0" borderId="66" xfId="0" applyNumberFormat="1" applyFont="1" applyBorder="1" applyAlignment="1">
      <alignment horizontal="right" vertical="top" wrapText="1"/>
    </xf>
    <xf numFmtId="3" fontId="15" fillId="0" borderId="43" xfId="0" applyNumberFormat="1" applyFont="1" applyBorder="1" applyAlignment="1">
      <alignment horizontal="right" vertical="top" wrapText="1"/>
    </xf>
    <xf numFmtId="3" fontId="15" fillId="0" borderId="62" xfId="78" applyNumberFormat="1" applyFont="1" applyBorder="1" applyAlignment="1">
      <alignment horizontal="center" vertical="center"/>
    </xf>
    <xf numFmtId="3" fontId="15" fillId="0" borderId="63" xfId="78" applyNumberFormat="1" applyFont="1" applyBorder="1" applyAlignment="1">
      <alignment horizontal="center" vertical="center"/>
    </xf>
    <xf numFmtId="0" fontId="2" fillId="0" borderId="61" xfId="78" applyFont="1" applyBorder="1" applyAlignment="1">
      <alignment horizontal="center" vertical="center" wrapText="1"/>
    </xf>
    <xf numFmtId="0" fontId="2" fillId="0" borderId="62" xfId="78" applyFont="1" applyBorder="1" applyAlignment="1">
      <alignment horizontal="center" vertical="center" wrapText="1"/>
    </xf>
    <xf numFmtId="0" fontId="2" fillId="0" borderId="62" xfId="78" applyFont="1" applyBorder="1" applyAlignment="1">
      <alignment horizontal="center" vertical="center"/>
    </xf>
    <xf numFmtId="3" fontId="2" fillId="0" borderId="62" xfId="78" applyNumberFormat="1" applyFont="1" applyBorder="1" applyAlignment="1">
      <alignment horizontal="center" vertical="center"/>
    </xf>
    <xf numFmtId="0" fontId="3" fillId="0" borderId="66" xfId="78" applyFont="1" applyBorder="1"/>
    <xf numFmtId="0" fontId="3" fillId="0" borderId="67" xfId="78" applyFont="1" applyBorder="1" applyAlignment="1">
      <alignment wrapText="1"/>
    </xf>
    <xf numFmtId="0" fontId="3" fillId="0" borderId="67" xfId="78" applyFont="1" applyBorder="1"/>
    <xf numFmtId="3" fontId="3" fillId="0" borderId="67" xfId="78" applyNumberFormat="1" applyFont="1" applyBorder="1"/>
    <xf numFmtId="4" fontId="3" fillId="0" borderId="67" xfId="78" applyNumberFormat="1" applyFont="1" applyBorder="1"/>
    <xf numFmtId="0" fontId="5" fillId="0" borderId="67" xfId="78" applyBorder="1"/>
    <xf numFmtId="0" fontId="5" fillId="0" borderId="68" xfId="78" applyBorder="1"/>
    <xf numFmtId="3" fontId="3" fillId="0" borderId="68" xfId="78" applyNumberFormat="1" applyFont="1" applyBorder="1"/>
    <xf numFmtId="0" fontId="3" fillId="0" borderId="66" xfId="78" applyFont="1" applyBorder="1" applyAlignment="1">
      <alignment wrapText="1"/>
    </xf>
    <xf numFmtId="0" fontId="2" fillId="0" borderId="66" xfId="78" applyFont="1" applyBorder="1"/>
    <xf numFmtId="0" fontId="2" fillId="0" borderId="67" xfId="78" applyFont="1" applyBorder="1" applyAlignment="1">
      <alignment wrapText="1"/>
    </xf>
    <xf numFmtId="0" fontId="2" fillId="0" borderId="67" xfId="78" applyFont="1" applyBorder="1"/>
    <xf numFmtId="3" fontId="2" fillId="0" borderId="67" xfId="78" applyNumberFormat="1" applyFont="1" applyBorder="1"/>
    <xf numFmtId="3" fontId="2" fillId="0" borderId="68" xfId="78" applyNumberFormat="1" applyFont="1" applyBorder="1"/>
    <xf numFmtId="168" fontId="3" fillId="0" borderId="67" xfId="78" applyNumberFormat="1" applyFont="1" applyBorder="1"/>
    <xf numFmtId="0" fontId="2" fillId="0" borderId="70" xfId="78" applyFont="1" applyBorder="1" applyAlignment="1">
      <alignment wrapText="1"/>
    </xf>
    <xf numFmtId="0" fontId="2" fillId="0" borderId="70" xfId="78" applyFont="1" applyBorder="1"/>
    <xf numFmtId="3" fontId="2" fillId="0" borderId="70" xfId="78" applyNumberFormat="1" applyFont="1" applyBorder="1"/>
    <xf numFmtId="3" fontId="3" fillId="0" borderId="70" xfId="78" applyNumberFormat="1" applyFont="1" applyBorder="1"/>
    <xf numFmtId="3" fontId="3" fillId="0" borderId="44" xfId="78" applyNumberFormat="1" applyFont="1" applyBorder="1"/>
    <xf numFmtId="0" fontId="56" fillId="0" borderId="79" xfId="86" applyBorder="1"/>
    <xf numFmtId="0" fontId="56" fillId="0" borderId="80" xfId="86" applyBorder="1"/>
    <xf numFmtId="0" fontId="79" fillId="0" borderId="79" xfId="86" applyFont="1" applyBorder="1"/>
    <xf numFmtId="0" fontId="79" fillId="0" borderId="80" xfId="86" applyFont="1" applyBorder="1"/>
    <xf numFmtId="3" fontId="79" fillId="0" borderId="79" xfId="86" applyNumberFormat="1" applyFont="1" applyBorder="1"/>
    <xf numFmtId="2" fontId="56" fillId="0" borderId="79" xfId="86" applyNumberFormat="1" applyFont="1" applyBorder="1" applyAlignment="1">
      <alignment horizontal="center"/>
    </xf>
    <xf numFmtId="9" fontId="79" fillId="0" borderId="79" xfId="86" applyNumberFormat="1" applyFont="1" applyBorder="1"/>
    <xf numFmtId="2" fontId="79" fillId="0" borderId="79" xfId="86" applyNumberFormat="1" applyFont="1" applyBorder="1"/>
    <xf numFmtId="3" fontId="56" fillId="0" borderId="79" xfId="86" applyNumberFormat="1" applyBorder="1"/>
    <xf numFmtId="2" fontId="56" fillId="0" borderId="79" xfId="86" applyNumberFormat="1" applyBorder="1"/>
    <xf numFmtId="3" fontId="80" fillId="0" borderId="79" xfId="86" applyNumberFormat="1" applyFont="1" applyBorder="1"/>
    <xf numFmtId="0" fontId="80" fillId="0" borderId="79" xfId="86" applyFont="1" applyBorder="1"/>
    <xf numFmtId="0" fontId="56" fillId="28" borderId="79" xfId="86" applyFill="1" applyBorder="1"/>
    <xf numFmtId="3" fontId="56" fillId="0" borderId="79" xfId="86" applyNumberFormat="1" applyFont="1" applyBorder="1"/>
    <xf numFmtId="3" fontId="81" fillId="0" borderId="79" xfId="86" applyNumberFormat="1" applyFont="1" applyBorder="1"/>
    <xf numFmtId="0" fontId="79" fillId="0" borderId="79" xfId="86" applyFont="1" applyFill="1" applyBorder="1"/>
    <xf numFmtId="2" fontId="85" fillId="0" borderId="79" xfId="86" applyNumberFormat="1" applyFont="1" applyBorder="1"/>
    <xf numFmtId="0" fontId="56" fillId="0" borderId="79" xfId="86" applyBorder="1" applyAlignment="1">
      <alignment horizontal="right"/>
    </xf>
    <xf numFmtId="0" fontId="79" fillId="0" borderId="79" xfId="86" applyFont="1" applyBorder="1" applyAlignment="1">
      <alignment horizontal="right"/>
    </xf>
    <xf numFmtId="0" fontId="56" fillId="0" borderId="79" xfId="86" applyFont="1" applyBorder="1"/>
    <xf numFmtId="168" fontId="56" fillId="0" borderId="79" xfId="86" applyNumberFormat="1" applyBorder="1"/>
    <xf numFmtId="0" fontId="12" fillId="27" borderId="79" xfId="86" applyFont="1" applyFill="1" applyBorder="1"/>
    <xf numFmtId="0" fontId="56" fillId="29" borderId="79" xfId="86" applyFill="1" applyBorder="1"/>
    <xf numFmtId="3" fontId="15" fillId="0" borderId="67" xfId="0" applyNumberFormat="1" applyFont="1" applyBorder="1" applyAlignment="1">
      <alignment horizontal="center" vertical="center"/>
    </xf>
    <xf numFmtId="3" fontId="15" fillId="0" borderId="68" xfId="0" applyNumberFormat="1" applyFont="1" applyBorder="1" applyAlignment="1">
      <alignment horizontal="center" vertical="center"/>
    </xf>
    <xf numFmtId="3" fontId="2" fillId="0" borderId="67" xfId="0" applyNumberFormat="1" applyFont="1" applyBorder="1" applyAlignment="1">
      <alignment horizontal="center" vertical="center" wrapText="1"/>
    </xf>
    <xf numFmtId="3" fontId="2" fillId="0" borderId="67" xfId="0" applyNumberFormat="1" applyFont="1" applyBorder="1" applyAlignment="1">
      <alignment horizontal="center" vertical="center"/>
    </xf>
    <xf numFmtId="0" fontId="15" fillId="0" borderId="67" xfId="0" applyFont="1" applyFill="1" applyBorder="1" applyAlignment="1">
      <alignment horizontal="left" vertical="center" wrapText="1"/>
    </xf>
    <xf numFmtId="49" fontId="15" fillId="0" borderId="67" xfId="0" applyNumberFormat="1" applyFont="1" applyFill="1" applyBorder="1" applyAlignment="1">
      <alignment horizontal="right" vertical="center" wrapText="1"/>
    </xf>
    <xf numFmtId="3" fontId="15" fillId="0" borderId="62" xfId="0" applyNumberFormat="1" applyFont="1" applyBorder="1" applyAlignment="1">
      <alignment horizontal="center" vertical="center" wrapText="1"/>
    </xf>
    <xf numFmtId="3" fontId="15" fillId="0" borderId="63" xfId="0" applyNumberFormat="1" applyFont="1" applyBorder="1" applyAlignment="1">
      <alignment horizontal="center" vertical="center" wrapText="1"/>
    </xf>
    <xf numFmtId="3" fontId="2" fillId="0" borderId="77" xfId="0" applyNumberFormat="1" applyFont="1" applyBorder="1" applyAlignment="1">
      <alignment horizontal="center" vertical="center"/>
    </xf>
    <xf numFmtId="3" fontId="15" fillId="0" borderId="77" xfId="0" applyNumberFormat="1" applyFont="1" applyBorder="1" applyAlignment="1">
      <alignment horizontal="center" vertical="center"/>
    </xf>
    <xf numFmtId="3" fontId="9" fillId="0" borderId="77" xfId="0" applyNumberFormat="1" applyFont="1" applyBorder="1" applyAlignment="1">
      <alignment horizontal="center" vertical="center"/>
    </xf>
    <xf numFmtId="3" fontId="9" fillId="0" borderId="77" xfId="0" applyNumberFormat="1" applyFont="1" applyBorder="1" applyAlignment="1">
      <alignment vertical="center"/>
    </xf>
    <xf numFmtId="3" fontId="3" fillId="0" borderId="77" xfId="0" applyNumberFormat="1" applyFont="1" applyBorder="1" applyAlignment="1">
      <alignment vertical="center"/>
    </xf>
    <xf numFmtId="3" fontId="2" fillId="0" borderId="77" xfId="0" applyNumberFormat="1" applyFont="1" applyBorder="1" applyAlignment="1">
      <alignment vertical="center"/>
    </xf>
    <xf numFmtId="3" fontId="3" fillId="0" borderId="77" xfId="0" applyNumberFormat="1" applyFont="1" applyBorder="1" applyAlignment="1">
      <alignment horizontal="center" vertical="center"/>
    </xf>
    <xf numFmtId="3" fontId="3" fillId="0" borderId="68" xfId="0" applyNumberFormat="1" applyFont="1" applyBorder="1" applyAlignment="1">
      <alignment vertical="center"/>
    </xf>
    <xf numFmtId="3" fontId="2" fillId="0" borderId="67" xfId="0" applyNumberFormat="1" applyFont="1" applyBorder="1" applyAlignment="1">
      <alignment horizontal="center" vertical="center" wrapText="1"/>
    </xf>
    <xf numFmtId="3" fontId="2" fillId="0" borderId="62" xfId="0" applyNumberFormat="1" applyFont="1" applyFill="1" applyBorder="1" applyAlignment="1">
      <alignment horizontal="center" vertical="center" wrapText="1"/>
    </xf>
    <xf numFmtId="0" fontId="15" fillId="0" borderId="67" xfId="0" applyFont="1" applyFill="1" applyBorder="1" applyAlignment="1">
      <alignment horizontal="left" vertical="center" wrapText="1"/>
    </xf>
    <xf numFmtId="49" fontId="15" fillId="0" borderId="67" xfId="0" applyNumberFormat="1" applyFont="1" applyFill="1" applyBorder="1" applyAlignment="1">
      <alignment horizontal="right" vertical="center" wrapText="1"/>
    </xf>
    <xf numFmtId="3" fontId="65" fillId="0" borderId="43" xfId="0" applyNumberFormat="1" applyFont="1" applyBorder="1" applyAlignment="1">
      <alignment horizontal="right" vertical="center"/>
    </xf>
    <xf numFmtId="0" fontId="18" fillId="0" borderId="62" xfId="3" applyFont="1" applyFill="1" applyBorder="1" applyAlignment="1" applyProtection="1">
      <alignment horizontal="center" vertical="center" wrapText="1"/>
    </xf>
    <xf numFmtId="0" fontId="18" fillId="0" borderId="62" xfId="3" applyFont="1" applyBorder="1" applyAlignment="1" applyProtection="1">
      <alignment horizontal="center" vertical="center" wrapText="1"/>
      <protection locked="0"/>
    </xf>
    <xf numFmtId="0" fontId="18" fillId="0" borderId="63" xfId="3" applyFont="1" applyBorder="1" applyAlignment="1" applyProtection="1">
      <alignment horizontal="center" vertical="center" wrapText="1"/>
      <protection locked="0"/>
    </xf>
    <xf numFmtId="0" fontId="18" fillId="0" borderId="62" xfId="3" applyFont="1" applyBorder="1" applyAlignment="1" applyProtection="1">
      <alignment horizontal="center" vertical="center" wrapText="1"/>
    </xf>
    <xf numFmtId="3" fontId="22" fillId="0" borderId="67" xfId="3" applyNumberFormat="1" applyFont="1" applyBorder="1"/>
    <xf numFmtId="3" fontId="24" fillId="0" borderId="67" xfId="3" applyNumberFormat="1" applyFont="1" applyFill="1" applyBorder="1"/>
    <xf numFmtId="3" fontId="3" fillId="0" borderId="43" xfId="82" applyNumberFormat="1" applyFont="1" applyBorder="1" applyAlignment="1">
      <alignment horizontal="right"/>
    </xf>
    <xf numFmtId="3" fontId="65" fillId="0" borderId="77" xfId="0" applyNumberFormat="1" applyFont="1" applyFill="1" applyBorder="1" applyAlignment="1">
      <alignment vertical="center" wrapText="1"/>
    </xf>
    <xf numFmtId="0" fontId="15" fillId="0" borderId="77" xfId="0" applyFont="1" applyFill="1" applyBorder="1" applyAlignment="1">
      <alignment horizontal="center" vertical="center" wrapText="1"/>
    </xf>
    <xf numFmtId="3" fontId="88" fillId="0" borderId="77" xfId="0" applyNumberFormat="1" applyFont="1" applyFill="1" applyBorder="1" applyAlignment="1">
      <alignment vertical="center" wrapText="1"/>
    </xf>
    <xf numFmtId="3" fontId="67" fillId="0" borderId="77" xfId="0" applyNumberFormat="1" applyFont="1" applyFill="1" applyBorder="1" applyAlignment="1">
      <alignment horizontal="center" vertical="center" wrapText="1"/>
    </xf>
    <xf numFmtId="0" fontId="15" fillId="0" borderId="77" xfId="0" applyFont="1" applyFill="1" applyBorder="1" applyAlignment="1">
      <alignment vertical="center" wrapText="1"/>
    </xf>
    <xf numFmtId="0" fontId="65" fillId="0" borderId="77" xfId="0" applyFont="1" applyFill="1" applyBorder="1" applyAlignment="1">
      <alignment vertical="center" wrapText="1"/>
    </xf>
    <xf numFmtId="3" fontId="14" fillId="0" borderId="77" xfId="0" applyNumberFormat="1" applyFont="1" applyFill="1" applyBorder="1" applyAlignment="1">
      <alignment vertical="center" wrapText="1"/>
    </xf>
    <xf numFmtId="0" fontId="76" fillId="0" borderId="77" xfId="0" applyFont="1" applyFill="1" applyBorder="1" applyAlignment="1">
      <alignment vertical="center" wrapText="1"/>
    </xf>
    <xf numFmtId="0" fontId="14" fillId="0" borderId="77" xfId="0" applyFont="1" applyFill="1" applyBorder="1" applyAlignment="1">
      <alignment vertical="center" wrapText="1"/>
    </xf>
    <xf numFmtId="3" fontId="15" fillId="0" borderId="67" xfId="0" applyNumberFormat="1" applyFont="1" applyFill="1" applyBorder="1" applyAlignment="1">
      <alignment horizontal="center" vertical="center" wrapText="1"/>
    </xf>
    <xf numFmtId="3" fontId="15" fillId="0" borderId="68" xfId="0" applyNumberFormat="1" applyFont="1" applyFill="1" applyBorder="1" applyAlignment="1">
      <alignment horizontal="center" vertical="center" wrapText="1"/>
    </xf>
    <xf numFmtId="16" fontId="3" fillId="0" borderId="66" xfId="83" applyNumberFormat="1" applyFont="1" applyBorder="1" applyAlignment="1">
      <alignment horizontal="right" vertical="center"/>
    </xf>
    <xf numFmtId="0" fontId="3" fillId="0" borderId="67" xfId="83" applyFont="1" applyBorder="1" applyAlignment="1">
      <alignment vertical="center"/>
    </xf>
    <xf numFmtId="0" fontId="3" fillId="0" borderId="68" xfId="83" applyFont="1" applyBorder="1" applyAlignment="1">
      <alignment vertical="center"/>
    </xf>
    <xf numFmtId="3" fontId="3" fillId="0" borderId="68" xfId="83" applyNumberFormat="1" applyFont="1" applyBorder="1" applyAlignment="1">
      <alignment vertical="center"/>
    </xf>
    <xf numFmtId="0" fontId="3" fillId="0" borderId="43" xfId="83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3" fontId="15" fillId="0" borderId="67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3" fontId="2" fillId="0" borderId="67" xfId="0" applyNumberFormat="1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3" fontId="15" fillId="0" borderId="68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/>
    </xf>
    <xf numFmtId="3" fontId="15" fillId="0" borderId="62" xfId="0" applyNumberFormat="1" applyFont="1" applyBorder="1" applyAlignment="1">
      <alignment horizontal="center" vertical="center"/>
    </xf>
    <xf numFmtId="3" fontId="15" fillId="0" borderId="63" xfId="0" applyNumberFormat="1" applyFont="1" applyBorder="1" applyAlignment="1">
      <alignment horizontal="center" vertical="center"/>
    </xf>
    <xf numFmtId="3" fontId="9" fillId="0" borderId="61" xfId="0" applyNumberFormat="1" applyFont="1" applyBorder="1" applyAlignment="1">
      <alignment horizontal="center" vertical="center" wrapText="1"/>
    </xf>
    <xf numFmtId="0" fontId="0" fillId="0" borderId="62" xfId="0" applyBorder="1" applyAlignment="1"/>
    <xf numFmtId="0" fontId="0" fillId="0" borderId="63" xfId="0" applyBorder="1" applyAlignment="1"/>
    <xf numFmtId="3" fontId="9" fillId="0" borderId="37" xfId="0" applyNumberFormat="1" applyFont="1" applyBorder="1" applyAlignment="1">
      <alignment horizontal="center" vertical="center" wrapText="1"/>
    </xf>
    <xf numFmtId="0" fontId="0" fillId="0" borderId="0" xfId="0" applyBorder="1" applyAlignment="1"/>
    <xf numFmtId="3" fontId="2" fillId="0" borderId="62" xfId="0" applyNumberFormat="1" applyFont="1" applyBorder="1" applyAlignment="1">
      <alignment horizontal="center" vertical="center" wrapText="1"/>
    </xf>
    <xf numFmtId="3" fontId="2" fillId="0" borderId="61" xfId="0" applyNumberFormat="1" applyFont="1" applyBorder="1" applyAlignment="1">
      <alignment vertical="center"/>
    </xf>
    <xf numFmtId="0" fontId="0" fillId="0" borderId="66" xfId="0" applyBorder="1" applyAlignment="1"/>
    <xf numFmtId="3" fontId="2" fillId="0" borderId="66" xfId="0" applyNumberFormat="1" applyFont="1" applyBorder="1" applyAlignment="1">
      <alignment vertical="center"/>
    </xf>
    <xf numFmtId="3" fontId="2" fillId="3" borderId="67" xfId="0" applyNumberFormat="1" applyFont="1" applyFill="1" applyBorder="1" applyAlignment="1">
      <alignment horizontal="center" vertical="center"/>
    </xf>
    <xf numFmtId="0" fontId="0" fillId="0" borderId="67" xfId="0" applyBorder="1" applyAlignment="1"/>
    <xf numFmtId="3" fontId="72" fillId="0" borderId="62" xfId="0" applyNumberFormat="1" applyFont="1" applyBorder="1" applyAlignment="1">
      <alignment vertical="center" wrapText="1"/>
    </xf>
    <xf numFmtId="0" fontId="75" fillId="0" borderId="67" xfId="0" applyFont="1" applyBorder="1" applyAlignment="1">
      <alignment wrapText="1"/>
    </xf>
    <xf numFmtId="3" fontId="72" fillId="0" borderId="67" xfId="0" applyNumberFormat="1" applyFont="1" applyBorder="1" applyAlignment="1">
      <alignment vertical="center" wrapText="1"/>
    </xf>
    <xf numFmtId="3" fontId="2" fillId="3" borderId="62" xfId="0" applyNumberFormat="1" applyFont="1" applyFill="1" applyBorder="1" applyAlignment="1">
      <alignment horizontal="center" vertical="center"/>
    </xf>
    <xf numFmtId="0" fontId="3" fillId="0" borderId="67" xfId="0" applyFont="1" applyBorder="1" applyAlignment="1">
      <alignment vertical="center"/>
    </xf>
    <xf numFmtId="164" fontId="17" fillId="0" borderId="37" xfId="3" applyNumberFormat="1" applyFont="1" applyBorder="1" applyAlignment="1" applyProtection="1">
      <alignment horizontal="center" vertical="center"/>
    </xf>
    <xf numFmtId="0" fontId="6" fillId="0" borderId="0" xfId="4" applyBorder="1" applyAlignment="1">
      <alignment horizontal="center" vertical="center"/>
    </xf>
    <xf numFmtId="0" fontId="18" fillId="0" borderId="61" xfId="3" applyFont="1" applyBorder="1" applyAlignment="1" applyProtection="1">
      <alignment horizontal="center" vertical="center" wrapText="1"/>
    </xf>
    <xf numFmtId="0" fontId="6" fillId="0" borderId="66" xfId="4" applyBorder="1" applyAlignment="1">
      <alignment horizontal="center" vertical="center" wrapText="1"/>
    </xf>
    <xf numFmtId="0" fontId="19" fillId="0" borderId="67" xfId="3" applyFont="1" applyBorder="1" applyAlignment="1" applyProtection="1">
      <alignment horizontal="center" vertical="center" wrapText="1"/>
    </xf>
    <xf numFmtId="0" fontId="6" fillId="0" borderId="67" xfId="4" applyBorder="1" applyAlignment="1">
      <alignment horizontal="center" vertical="center"/>
    </xf>
    <xf numFmtId="164" fontId="17" fillId="0" borderId="37" xfId="3" applyNumberFormat="1" applyFont="1" applyFill="1" applyBorder="1" applyAlignment="1" applyProtection="1">
      <alignment horizontal="center" vertical="center"/>
    </xf>
    <xf numFmtId="3" fontId="2" fillId="0" borderId="62" xfId="0" applyNumberFormat="1" applyFont="1" applyBorder="1" applyAlignment="1">
      <alignment horizontal="center" vertical="center"/>
    </xf>
    <xf numFmtId="3" fontId="2" fillId="0" borderId="67" xfId="0" applyNumberFormat="1" applyFont="1" applyBorder="1" applyAlignment="1">
      <alignment horizontal="center" vertical="center"/>
    </xf>
    <xf numFmtId="3" fontId="2" fillId="0" borderId="63" xfId="0" applyNumberFormat="1" applyFont="1" applyBorder="1" applyAlignment="1">
      <alignment horizontal="center" vertical="center"/>
    </xf>
    <xf numFmtId="3" fontId="2" fillId="0" borderId="68" xfId="0" applyNumberFormat="1" applyFont="1" applyBorder="1" applyAlignment="1">
      <alignment horizontal="center" vertical="center"/>
    </xf>
    <xf numFmtId="3" fontId="2" fillId="0" borderId="61" xfId="0" applyNumberFormat="1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3" fontId="2" fillId="0" borderId="62" xfId="0" applyNumberFormat="1" applyFont="1" applyFill="1" applyBorder="1" applyAlignment="1">
      <alignment horizontal="center" vertical="center" wrapText="1"/>
    </xf>
    <xf numFmtId="3" fontId="2" fillId="0" borderId="67" xfId="0" applyNumberFormat="1" applyFont="1" applyFill="1" applyBorder="1" applyAlignment="1">
      <alignment horizontal="center" vertical="center" wrapText="1"/>
    </xf>
    <xf numFmtId="3" fontId="2" fillId="3" borderId="62" xfId="82" applyNumberFormat="1" applyFont="1" applyFill="1" applyBorder="1" applyAlignment="1" applyProtection="1">
      <alignment horizontal="center" vertical="center" wrapText="1"/>
      <protection locked="0"/>
    </xf>
    <xf numFmtId="3" fontId="2" fillId="3" borderId="67" xfId="82" applyNumberFormat="1" applyFont="1" applyFill="1" applyBorder="1" applyAlignment="1" applyProtection="1">
      <alignment horizontal="center" vertical="center" wrapText="1"/>
      <protection locked="0"/>
    </xf>
    <xf numFmtId="3" fontId="2" fillId="0" borderId="62" xfId="82" applyNumberFormat="1" applyFont="1" applyFill="1" applyBorder="1" applyAlignment="1" applyProtection="1">
      <alignment horizontal="center" vertical="center" wrapText="1"/>
      <protection locked="0"/>
    </xf>
    <xf numFmtId="3" fontId="2" fillId="0" borderId="67" xfId="82" applyNumberFormat="1" applyFont="1" applyFill="1" applyBorder="1" applyAlignment="1" applyProtection="1">
      <alignment horizontal="center" vertical="center" wrapText="1"/>
      <protection locked="0"/>
    </xf>
    <xf numFmtId="3" fontId="2" fillId="3" borderId="63" xfId="82" applyNumberFormat="1" applyFont="1" applyFill="1" applyBorder="1" applyAlignment="1" applyProtection="1">
      <alignment horizontal="center" vertical="center" wrapText="1"/>
      <protection locked="0"/>
    </xf>
    <xf numFmtId="3" fontId="2" fillId="3" borderId="68" xfId="82" applyNumberFormat="1" applyFont="1" applyFill="1" applyBorder="1" applyAlignment="1" applyProtection="1">
      <alignment horizontal="center" vertical="center" wrapText="1"/>
      <protection locked="0"/>
    </xf>
    <xf numFmtId="3" fontId="9" fillId="0" borderId="37" xfId="82" applyNumberFormat="1" applyFont="1" applyBorder="1" applyAlignment="1" applyProtection="1">
      <alignment horizontal="center" vertical="center" wrapText="1"/>
      <protection locked="0"/>
    </xf>
    <xf numFmtId="3" fontId="2" fillId="0" borderId="61" xfId="82" applyNumberFormat="1" applyFont="1" applyBorder="1" applyAlignment="1">
      <alignment vertical="center"/>
    </xf>
    <xf numFmtId="3" fontId="72" fillId="0" borderId="62" xfId="82" applyNumberFormat="1" applyFont="1" applyBorder="1" applyAlignment="1">
      <alignment horizontal="center" vertical="center" wrapText="1"/>
    </xf>
    <xf numFmtId="0" fontId="75" fillId="0" borderId="67" xfId="0" applyFont="1" applyBorder="1" applyAlignment="1">
      <alignment horizontal="center" wrapText="1"/>
    </xf>
    <xf numFmtId="3" fontId="2" fillId="3" borderId="62" xfId="82" applyNumberFormat="1" applyFont="1" applyFill="1" applyBorder="1" applyAlignment="1" applyProtection="1">
      <alignment horizontal="left" vertical="center"/>
      <protection locked="0"/>
    </xf>
    <xf numFmtId="3" fontId="2" fillId="3" borderId="67" xfId="82" applyNumberFormat="1" applyFont="1" applyFill="1" applyBorder="1" applyAlignment="1" applyProtection="1">
      <alignment horizontal="left" vertical="center"/>
      <protection locked="0"/>
    </xf>
    <xf numFmtId="3" fontId="2" fillId="3" borderId="62" xfId="82" applyNumberFormat="1" applyFont="1" applyFill="1" applyBorder="1" applyAlignment="1" applyProtection="1">
      <alignment horizontal="center" vertical="center"/>
      <protection locked="0"/>
    </xf>
    <xf numFmtId="3" fontId="2" fillId="3" borderId="67" xfId="82" applyNumberFormat="1" applyFont="1" applyFill="1" applyBorder="1" applyAlignment="1" applyProtection="1">
      <alignment horizontal="center" vertical="center"/>
      <protection locked="0"/>
    </xf>
    <xf numFmtId="3" fontId="72" fillId="0" borderId="67" xfId="82" applyNumberFormat="1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15" fillId="0" borderId="67" xfId="0" applyFont="1" applyFill="1" applyBorder="1" applyAlignment="1">
      <alignment horizontal="left" vertical="center" wrapText="1"/>
    </xf>
    <xf numFmtId="49" fontId="15" fillId="0" borderId="67" xfId="0" applyNumberFormat="1" applyFont="1" applyFill="1" applyBorder="1" applyAlignment="1">
      <alignment horizontal="right" vertical="center" wrapText="1"/>
    </xf>
    <xf numFmtId="0" fontId="2" fillId="0" borderId="61" xfId="83" applyFont="1" applyBorder="1" applyAlignment="1">
      <alignment horizontal="center" vertical="center"/>
    </xf>
    <xf numFmtId="0" fontId="54" fillId="0" borderId="66" xfId="83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74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2" fillId="0" borderId="1" xfId="0" applyFont="1" applyBorder="1" applyAlignment="1">
      <alignment horizontal="center" vertical="center"/>
    </xf>
    <xf numFmtId="0" fontId="7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2" fontId="2" fillId="0" borderId="2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71" fillId="0" borderId="63" xfId="80" applyFont="1" applyBorder="1" applyAlignment="1">
      <alignment horizontal="center" vertical="center"/>
    </xf>
    <xf numFmtId="0" fontId="71" fillId="0" borderId="68" xfId="80" applyFont="1" applyBorder="1" applyAlignment="1">
      <alignment horizontal="center" vertical="center"/>
    </xf>
    <xf numFmtId="0" fontId="19" fillId="0" borderId="61" xfId="80" applyFont="1" applyBorder="1" applyAlignment="1">
      <alignment vertical="center"/>
    </xf>
    <xf numFmtId="0" fontId="19" fillId="0" borderId="66" xfId="80" applyFont="1" applyBorder="1" applyAlignment="1">
      <alignment vertical="center"/>
    </xf>
    <xf numFmtId="0" fontId="71" fillId="0" borderId="62" xfId="80" applyFont="1" applyBorder="1" applyAlignment="1">
      <alignment horizontal="center" vertical="center"/>
    </xf>
    <xf numFmtId="0" fontId="71" fillId="0" borderId="67" xfId="80" applyFont="1" applyBorder="1" applyAlignment="1">
      <alignment horizontal="center" vertical="center"/>
    </xf>
    <xf numFmtId="0" fontId="6" fillId="0" borderId="62" xfId="80" applyBorder="1" applyAlignment="1">
      <alignment horizontal="center" vertical="center"/>
    </xf>
    <xf numFmtId="0" fontId="23" fillId="0" borderId="67" xfId="80" applyFont="1" applyBorder="1" applyAlignment="1">
      <alignment vertical="center" wrapText="1"/>
    </xf>
    <xf numFmtId="0" fontId="23" fillId="0" borderId="67" xfId="80" applyFont="1" applyBorder="1" applyAlignment="1">
      <alignment vertical="center"/>
    </xf>
    <xf numFmtId="0" fontId="23" fillId="0" borderId="67" xfId="80" applyFont="1" applyBorder="1" applyAlignment="1">
      <alignment horizontal="center" vertical="center" wrapText="1"/>
    </xf>
    <xf numFmtId="0" fontId="0" fillId="0" borderId="67" xfId="0" applyBorder="1" applyAlignment="1">
      <alignment vertical="center"/>
    </xf>
    <xf numFmtId="0" fontId="8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7" fillId="26" borderId="7" xfId="0" applyFont="1" applyFill="1" applyBorder="1" applyAlignment="1">
      <alignment horizontal="center" vertical="center" wrapText="1"/>
    </xf>
    <xf numFmtId="0" fontId="25" fillId="26" borderId="8" xfId="0" applyFont="1" applyFill="1" applyBorder="1" applyAlignment="1">
      <alignment horizontal="center" vertical="center" wrapText="1"/>
    </xf>
    <xf numFmtId="0" fontId="71" fillId="0" borderId="1" xfId="0" applyFont="1" applyFill="1" applyBorder="1" applyAlignment="1">
      <alignment horizontal="center" vertical="center" wrapText="1"/>
    </xf>
    <xf numFmtId="0" fontId="8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1" fillId="0" borderId="2" xfId="0" applyFont="1" applyFill="1" applyBorder="1" applyAlignment="1">
      <alignment horizontal="center" vertical="center" wrapText="1"/>
    </xf>
    <xf numFmtId="0" fontId="83" fillId="0" borderId="4" xfId="0" applyFont="1" applyBorder="1" applyAlignment="1">
      <alignment horizontal="center" vertical="center" wrapText="1"/>
    </xf>
    <xf numFmtId="0" fontId="71" fillId="0" borderId="4" xfId="0" applyFont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2" fillId="0" borderId="1" xfId="81" applyFont="1" applyBorder="1" applyAlignment="1">
      <alignment horizontal="center" vertical="center"/>
    </xf>
    <xf numFmtId="0" fontId="2" fillId="0" borderId="3" xfId="81" applyFont="1" applyBorder="1" applyAlignment="1">
      <alignment horizontal="center" vertical="center"/>
    </xf>
    <xf numFmtId="0" fontId="2" fillId="0" borderId="2" xfId="81" applyFont="1" applyBorder="1" applyAlignment="1">
      <alignment horizontal="center" vertical="center"/>
    </xf>
    <xf numFmtId="0" fontId="2" fillId="0" borderId="4" xfId="81" applyFont="1" applyBorder="1" applyAlignment="1">
      <alignment horizontal="center" vertical="center"/>
    </xf>
    <xf numFmtId="0" fontId="2" fillId="2" borderId="2" xfId="81" applyFont="1" applyFill="1" applyBorder="1" applyAlignment="1">
      <alignment horizontal="center" vertical="center"/>
    </xf>
    <xf numFmtId="0" fontId="2" fillId="2" borderId="4" xfId="81" applyFont="1" applyFill="1" applyBorder="1" applyAlignment="1">
      <alignment horizontal="center" vertical="center"/>
    </xf>
    <xf numFmtId="0" fontId="15" fillId="0" borderId="2" xfId="81" applyFont="1" applyBorder="1" applyAlignment="1">
      <alignment horizontal="center" vertical="center" wrapText="1"/>
    </xf>
    <xf numFmtId="0" fontId="15" fillId="0" borderId="9" xfId="8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3" fontId="2" fillId="3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" fontId="15" fillId="0" borderId="74" xfId="0" applyNumberFormat="1" applyFont="1" applyBorder="1" applyAlignment="1">
      <alignment horizontal="center" vertical="center" wrapText="1"/>
    </xf>
    <xf numFmtId="3" fontId="15" fillId="0" borderId="62" xfId="0" applyNumberFormat="1" applyFont="1" applyBorder="1" applyAlignment="1">
      <alignment horizontal="center" vertical="center" wrapText="1"/>
    </xf>
    <xf numFmtId="3" fontId="15" fillId="0" borderId="63" xfId="0" applyNumberFormat="1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65" fillId="0" borderId="62" xfId="0" applyFont="1" applyBorder="1" applyAlignment="1">
      <alignment horizontal="center" vertical="center" wrapText="1"/>
    </xf>
    <xf numFmtId="3" fontId="15" fillId="0" borderId="73" xfId="0" applyNumberFormat="1" applyFont="1" applyBorder="1" applyAlignment="1">
      <alignment horizontal="center" vertical="center" wrapText="1"/>
    </xf>
    <xf numFmtId="3" fontId="15" fillId="0" borderId="61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</cellXfs>
  <cellStyles count="98">
    <cellStyle name="20% - 1. jelölőszín 2" xfId="5"/>
    <cellStyle name="20% - 2. jelölőszín 2" xfId="6"/>
    <cellStyle name="20% - 3. jelölőszín 2" xfId="7"/>
    <cellStyle name="20% - 4. jelölőszín 2" xfId="8"/>
    <cellStyle name="20% - 5. jelölőszín 2" xfId="9"/>
    <cellStyle name="20% - 6. jelölőszín 2" xfId="10"/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40% - 1. jelölőszín 2" xfId="17"/>
    <cellStyle name="40% - 2. jelölőszín 2" xfId="18"/>
    <cellStyle name="40% - 3. jelölőszín 2" xfId="19"/>
    <cellStyle name="40% - 4. jelölőszín 2" xfId="20"/>
    <cellStyle name="40% - 5. jelölőszín 2" xfId="21"/>
    <cellStyle name="40% - 6. jelölőszín 2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1. jelölőszín 2" xfId="29"/>
    <cellStyle name="60% - 2. jelölőszín 2" xfId="30"/>
    <cellStyle name="60% - 3. jelölőszín 2" xfId="31"/>
    <cellStyle name="60% - 4. jelölőszín 2" xfId="32"/>
    <cellStyle name="60% - 5. jelölőszín 2" xfId="33"/>
    <cellStyle name="60% - 6. jelölőszín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Bevitel 2" xfId="48"/>
    <cellStyle name="Calculation" xfId="49"/>
    <cellStyle name="Check Cell" xfId="50"/>
    <cellStyle name="Cím 2" xfId="51"/>
    <cellStyle name="Címsor 1 2" xfId="52"/>
    <cellStyle name="Címsor 2 2" xfId="53"/>
    <cellStyle name="Címsor 3 2" xfId="54"/>
    <cellStyle name="Címsor 4 2" xfId="55"/>
    <cellStyle name="Ellenőrzőcella 2" xfId="56"/>
    <cellStyle name="Explanatory Text" xfId="57"/>
    <cellStyle name="Figyelmeztetés 2" xfId="58"/>
    <cellStyle name="Good" xfId="59"/>
    <cellStyle name="Heading 1" xfId="60"/>
    <cellStyle name="Heading 2" xfId="61"/>
    <cellStyle name="Heading 3" xfId="62"/>
    <cellStyle name="Heading 4" xfId="63"/>
    <cellStyle name="Hivatkozott cella 2" xfId="64"/>
    <cellStyle name="Input" xfId="65"/>
    <cellStyle name="Jegyzet 2" xfId="66"/>
    <cellStyle name="Jelölőszín (1) 2" xfId="67"/>
    <cellStyle name="Jelölőszín (2) 2" xfId="68"/>
    <cellStyle name="Jelölőszín (3) 2" xfId="69"/>
    <cellStyle name="Jelölőszín (4) 2" xfId="70"/>
    <cellStyle name="Jelölőszín (5) 2" xfId="71"/>
    <cellStyle name="Jelölőszín (6) 2" xfId="72"/>
    <cellStyle name="Jó 2" xfId="73"/>
    <cellStyle name="Kimenet 2" xfId="74"/>
    <cellStyle name="Linked Cell" xfId="75"/>
    <cellStyle name="Magyarázó szöveg 2" xfId="76"/>
    <cellStyle name="Neutral" xfId="77"/>
    <cellStyle name="Normál" xfId="0" builtinId="0"/>
    <cellStyle name="Normál 2" xfId="2"/>
    <cellStyle name="Normál 2 2" xfId="78"/>
    <cellStyle name="Normál 2_1. melléklet" xfId="79"/>
    <cellStyle name="Normál 3" xfId="1"/>
    <cellStyle name="Normál 4" xfId="97"/>
    <cellStyle name="Normál_12_kozvetetttam13" xfId="80"/>
    <cellStyle name="Normál_14_adossag_15mell" xfId="81"/>
    <cellStyle name="Normál_2_merleg_penzugyi2013" xfId="4"/>
    <cellStyle name="Normál_5_ONKORM_2013" xfId="82"/>
    <cellStyle name="Normál_7_beruhaz6mellek2013" xfId="83"/>
    <cellStyle name="Normal_ered1021" xfId="84"/>
    <cellStyle name="Normál_konyha költségfelosztás" xfId="85"/>
    <cellStyle name="Normál_konyhaktgfeo.2012. terv" xfId="86"/>
    <cellStyle name="Normál_KVRENMUNKA" xfId="3"/>
    <cellStyle name="Note" xfId="87"/>
    <cellStyle name="Output" xfId="88"/>
    <cellStyle name="Összesen 2" xfId="89"/>
    <cellStyle name="Pénznem 2" xfId="90"/>
    <cellStyle name="Rossz 2" xfId="91"/>
    <cellStyle name="Semleges 2" xfId="92"/>
    <cellStyle name="Számítás 2" xfId="93"/>
    <cellStyle name="Title" xfId="94"/>
    <cellStyle name="Total" xfId="95"/>
    <cellStyle name="Warning Text" xfId="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7"/>
  <sheetViews>
    <sheetView showGridLines="0" view="pageLayout" zoomScaleNormal="100" workbookViewId="0">
      <selection activeCell="C11" sqref="C11"/>
    </sheetView>
  </sheetViews>
  <sheetFormatPr defaultColWidth="9.140625" defaultRowHeight="15" x14ac:dyDescent="0.25"/>
  <cols>
    <col min="1" max="2" width="9.85546875" style="6" customWidth="1"/>
    <col min="3" max="3" width="71.7109375" style="5" customWidth="1"/>
    <col min="4" max="16384" width="9.140625" style="5"/>
  </cols>
  <sheetData>
    <row r="1" spans="1:3" s="3" customFormat="1" ht="27" customHeight="1" x14ac:dyDescent="0.2">
      <c r="A1" s="1" t="s">
        <v>0</v>
      </c>
      <c r="B1" s="1" t="s">
        <v>1</v>
      </c>
      <c r="C1" s="2"/>
    </row>
    <row r="2" spans="1:3" s="3" customFormat="1" ht="22.5" customHeight="1" x14ac:dyDescent="0.2">
      <c r="A2" s="1" t="s">
        <v>2</v>
      </c>
      <c r="B2" s="1"/>
      <c r="C2" s="4" t="s">
        <v>1242</v>
      </c>
    </row>
    <row r="3" spans="1:3" s="3" customFormat="1" ht="22.5" customHeight="1" x14ac:dyDescent="0.2">
      <c r="A3" s="1" t="s">
        <v>3</v>
      </c>
      <c r="B3" s="1"/>
      <c r="C3" s="4" t="s">
        <v>4</v>
      </c>
    </row>
    <row r="4" spans="1:3" s="3" customFormat="1" ht="22.5" customHeight="1" x14ac:dyDescent="0.2">
      <c r="A4" s="1"/>
      <c r="B4" s="1" t="s">
        <v>2</v>
      </c>
      <c r="C4" s="4" t="s">
        <v>5</v>
      </c>
    </row>
    <row r="5" spans="1:3" s="3" customFormat="1" ht="22.5" customHeight="1" x14ac:dyDescent="0.2">
      <c r="A5" s="1"/>
      <c r="B5" s="1" t="s">
        <v>3</v>
      </c>
      <c r="C5" s="4" t="s">
        <v>6</v>
      </c>
    </row>
    <row r="6" spans="1:3" ht="21.75" customHeight="1" x14ac:dyDescent="0.25">
      <c r="A6" s="801"/>
      <c r="B6" s="801"/>
      <c r="C6" s="801"/>
    </row>
    <row r="7" spans="1:3" ht="21.75" customHeight="1" x14ac:dyDescent="0.25"/>
  </sheetData>
  <mergeCells count="1">
    <mergeCell ref="A6:C6"/>
  </mergeCells>
  <printOptions gridLinesSet="0"/>
  <pageMargins left="0.70866141732283472" right="0.70866141732283472" top="2.7952755905511815" bottom="0.78740157480314965" header="1.0629921259842521" footer="0.51181102362204722"/>
  <pageSetup paperSize="9" scale="96" orientation="portrait" horizontalDpi="300" verticalDpi="300" r:id="rId1"/>
  <headerFooter alignWithMargins="0">
    <oddHeader xml:space="preserve">&amp;C&amp;"Times New Roman,Félkövér"&amp;12
Halimba község Önkormányzatának címrendje&amp;R&amp;"Times New Roman,Félkövér"&amp;11 &amp;10 1. melléklet a 14/2019.(IX.24.) önkormányzati rendelethez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18"/>
  <sheetViews>
    <sheetView view="pageLayout" zoomScaleNormal="100" workbookViewId="0">
      <selection activeCell="I9" sqref="I9"/>
    </sheetView>
  </sheetViews>
  <sheetFormatPr defaultRowHeight="12.75" x14ac:dyDescent="0.2"/>
  <cols>
    <col min="1" max="1" width="6.5703125" style="83" customWidth="1"/>
    <col min="2" max="2" width="8.7109375" style="416" customWidth="1"/>
    <col min="3" max="3" width="38.42578125" style="85" customWidth="1"/>
    <col min="4" max="4" width="12.140625" style="82" hidden="1" customWidth="1"/>
    <col min="5" max="5" width="12.140625" style="82" customWidth="1"/>
    <col min="6" max="6" width="12.140625" style="82" hidden="1" customWidth="1"/>
    <col min="7" max="7" width="12" style="82" customWidth="1"/>
    <col min="8" max="9" width="12.85546875" style="82" customWidth="1"/>
    <col min="10" max="10" width="9.140625" style="83"/>
    <col min="11" max="11" width="11.7109375" style="83" customWidth="1"/>
    <col min="12" max="12" width="9" style="83" customWidth="1"/>
    <col min="13" max="14" width="9.140625" style="83"/>
    <col min="15" max="15" width="10.140625" style="83" customWidth="1"/>
    <col min="16" max="256" width="9.140625" style="83"/>
    <col min="257" max="257" width="6.5703125" style="83" customWidth="1"/>
    <col min="258" max="258" width="7.7109375" style="83" customWidth="1"/>
    <col min="259" max="259" width="34.140625" style="83" customWidth="1"/>
    <col min="260" max="260" width="8.7109375" style="83" customWidth="1"/>
    <col min="261" max="261" width="38.42578125" style="83" customWidth="1"/>
    <col min="262" max="263" width="12.140625" style="83" customWidth="1"/>
    <col min="264" max="265" width="0" style="83" hidden="1" customWidth="1"/>
    <col min="266" max="266" width="9.140625" style="83"/>
    <col min="267" max="267" width="11.7109375" style="83" customWidth="1"/>
    <col min="268" max="268" width="9" style="83" customWidth="1"/>
    <col min="269" max="270" width="9.140625" style="83"/>
    <col min="271" max="271" width="10.140625" style="83" customWidth="1"/>
    <col min="272" max="512" width="9.140625" style="83"/>
    <col min="513" max="513" width="6.5703125" style="83" customWidth="1"/>
    <col min="514" max="514" width="7.7109375" style="83" customWidth="1"/>
    <col min="515" max="515" width="34.140625" style="83" customWidth="1"/>
    <col min="516" max="516" width="8.7109375" style="83" customWidth="1"/>
    <col min="517" max="517" width="38.42578125" style="83" customWidth="1"/>
    <col min="518" max="519" width="12.140625" style="83" customWidth="1"/>
    <col min="520" max="521" width="0" style="83" hidden="1" customWidth="1"/>
    <col min="522" max="522" width="9.140625" style="83"/>
    <col min="523" max="523" width="11.7109375" style="83" customWidth="1"/>
    <col min="524" max="524" width="9" style="83" customWidth="1"/>
    <col min="525" max="526" width="9.140625" style="83"/>
    <col min="527" max="527" width="10.140625" style="83" customWidth="1"/>
    <col min="528" max="768" width="9.140625" style="83"/>
    <col min="769" max="769" width="6.5703125" style="83" customWidth="1"/>
    <col min="770" max="770" width="7.7109375" style="83" customWidth="1"/>
    <col min="771" max="771" width="34.140625" style="83" customWidth="1"/>
    <col min="772" max="772" width="8.7109375" style="83" customWidth="1"/>
    <col min="773" max="773" width="38.42578125" style="83" customWidth="1"/>
    <col min="774" max="775" width="12.140625" style="83" customWidth="1"/>
    <col min="776" max="777" width="0" style="83" hidden="1" customWidth="1"/>
    <col min="778" max="778" width="9.140625" style="83"/>
    <col min="779" max="779" width="11.7109375" style="83" customWidth="1"/>
    <col min="780" max="780" width="9" style="83" customWidth="1"/>
    <col min="781" max="782" width="9.140625" style="83"/>
    <col min="783" max="783" width="10.140625" style="83" customWidth="1"/>
    <col min="784" max="1024" width="9.140625" style="83"/>
    <col min="1025" max="1025" width="6.5703125" style="83" customWidth="1"/>
    <col min="1026" max="1026" width="7.7109375" style="83" customWidth="1"/>
    <col min="1027" max="1027" width="34.140625" style="83" customWidth="1"/>
    <col min="1028" max="1028" width="8.7109375" style="83" customWidth="1"/>
    <col min="1029" max="1029" width="38.42578125" style="83" customWidth="1"/>
    <col min="1030" max="1031" width="12.140625" style="83" customWidth="1"/>
    <col min="1032" max="1033" width="0" style="83" hidden="1" customWidth="1"/>
    <col min="1034" max="1034" width="9.140625" style="83"/>
    <col min="1035" max="1035" width="11.7109375" style="83" customWidth="1"/>
    <col min="1036" max="1036" width="9" style="83" customWidth="1"/>
    <col min="1037" max="1038" width="9.140625" style="83"/>
    <col min="1039" max="1039" width="10.140625" style="83" customWidth="1"/>
    <col min="1040" max="1280" width="9.140625" style="83"/>
    <col min="1281" max="1281" width="6.5703125" style="83" customWidth="1"/>
    <col min="1282" max="1282" width="7.7109375" style="83" customWidth="1"/>
    <col min="1283" max="1283" width="34.140625" style="83" customWidth="1"/>
    <col min="1284" max="1284" width="8.7109375" style="83" customWidth="1"/>
    <col min="1285" max="1285" width="38.42578125" style="83" customWidth="1"/>
    <col min="1286" max="1287" width="12.140625" style="83" customWidth="1"/>
    <col min="1288" max="1289" width="0" style="83" hidden="1" customWidth="1"/>
    <col min="1290" max="1290" width="9.140625" style="83"/>
    <col min="1291" max="1291" width="11.7109375" style="83" customWidth="1"/>
    <col min="1292" max="1292" width="9" style="83" customWidth="1"/>
    <col min="1293" max="1294" width="9.140625" style="83"/>
    <col min="1295" max="1295" width="10.140625" style="83" customWidth="1"/>
    <col min="1296" max="1536" width="9.140625" style="83"/>
    <col min="1537" max="1537" width="6.5703125" style="83" customWidth="1"/>
    <col min="1538" max="1538" width="7.7109375" style="83" customWidth="1"/>
    <col min="1539" max="1539" width="34.140625" style="83" customWidth="1"/>
    <col min="1540" max="1540" width="8.7109375" style="83" customWidth="1"/>
    <col min="1541" max="1541" width="38.42578125" style="83" customWidth="1"/>
    <col min="1542" max="1543" width="12.140625" style="83" customWidth="1"/>
    <col min="1544" max="1545" width="0" style="83" hidden="1" customWidth="1"/>
    <col min="1546" max="1546" width="9.140625" style="83"/>
    <col min="1547" max="1547" width="11.7109375" style="83" customWidth="1"/>
    <col min="1548" max="1548" width="9" style="83" customWidth="1"/>
    <col min="1549" max="1550" width="9.140625" style="83"/>
    <col min="1551" max="1551" width="10.140625" style="83" customWidth="1"/>
    <col min="1552" max="1792" width="9.140625" style="83"/>
    <col min="1793" max="1793" width="6.5703125" style="83" customWidth="1"/>
    <col min="1794" max="1794" width="7.7109375" style="83" customWidth="1"/>
    <col min="1795" max="1795" width="34.140625" style="83" customWidth="1"/>
    <col min="1796" max="1796" width="8.7109375" style="83" customWidth="1"/>
    <col min="1797" max="1797" width="38.42578125" style="83" customWidth="1"/>
    <col min="1798" max="1799" width="12.140625" style="83" customWidth="1"/>
    <col min="1800" max="1801" width="0" style="83" hidden="1" customWidth="1"/>
    <col min="1802" max="1802" width="9.140625" style="83"/>
    <col min="1803" max="1803" width="11.7109375" style="83" customWidth="1"/>
    <col min="1804" max="1804" width="9" style="83" customWidth="1"/>
    <col min="1805" max="1806" width="9.140625" style="83"/>
    <col min="1807" max="1807" width="10.140625" style="83" customWidth="1"/>
    <col min="1808" max="2048" width="9.140625" style="83"/>
    <col min="2049" max="2049" width="6.5703125" style="83" customWidth="1"/>
    <col min="2050" max="2050" width="7.7109375" style="83" customWidth="1"/>
    <col min="2051" max="2051" width="34.140625" style="83" customWidth="1"/>
    <col min="2052" max="2052" width="8.7109375" style="83" customWidth="1"/>
    <col min="2053" max="2053" width="38.42578125" style="83" customWidth="1"/>
    <col min="2054" max="2055" width="12.140625" style="83" customWidth="1"/>
    <col min="2056" max="2057" width="0" style="83" hidden="1" customWidth="1"/>
    <col min="2058" max="2058" width="9.140625" style="83"/>
    <col min="2059" max="2059" width="11.7109375" style="83" customWidth="1"/>
    <col min="2060" max="2060" width="9" style="83" customWidth="1"/>
    <col min="2061" max="2062" width="9.140625" style="83"/>
    <col min="2063" max="2063" width="10.140625" style="83" customWidth="1"/>
    <col min="2064" max="2304" width="9.140625" style="83"/>
    <col min="2305" max="2305" width="6.5703125" style="83" customWidth="1"/>
    <col min="2306" max="2306" width="7.7109375" style="83" customWidth="1"/>
    <col min="2307" max="2307" width="34.140625" style="83" customWidth="1"/>
    <col min="2308" max="2308" width="8.7109375" style="83" customWidth="1"/>
    <col min="2309" max="2309" width="38.42578125" style="83" customWidth="1"/>
    <col min="2310" max="2311" width="12.140625" style="83" customWidth="1"/>
    <col min="2312" max="2313" width="0" style="83" hidden="1" customWidth="1"/>
    <col min="2314" max="2314" width="9.140625" style="83"/>
    <col min="2315" max="2315" width="11.7109375" style="83" customWidth="1"/>
    <col min="2316" max="2316" width="9" style="83" customWidth="1"/>
    <col min="2317" max="2318" width="9.140625" style="83"/>
    <col min="2319" max="2319" width="10.140625" style="83" customWidth="1"/>
    <col min="2320" max="2560" width="9.140625" style="83"/>
    <col min="2561" max="2561" width="6.5703125" style="83" customWidth="1"/>
    <col min="2562" max="2562" width="7.7109375" style="83" customWidth="1"/>
    <col min="2563" max="2563" width="34.140625" style="83" customWidth="1"/>
    <col min="2564" max="2564" width="8.7109375" style="83" customWidth="1"/>
    <col min="2565" max="2565" width="38.42578125" style="83" customWidth="1"/>
    <col min="2566" max="2567" width="12.140625" style="83" customWidth="1"/>
    <col min="2568" max="2569" width="0" style="83" hidden="1" customWidth="1"/>
    <col min="2570" max="2570" width="9.140625" style="83"/>
    <col min="2571" max="2571" width="11.7109375" style="83" customWidth="1"/>
    <col min="2572" max="2572" width="9" style="83" customWidth="1"/>
    <col min="2573" max="2574" width="9.140625" style="83"/>
    <col min="2575" max="2575" width="10.140625" style="83" customWidth="1"/>
    <col min="2576" max="2816" width="9.140625" style="83"/>
    <col min="2817" max="2817" width="6.5703125" style="83" customWidth="1"/>
    <col min="2818" max="2818" width="7.7109375" style="83" customWidth="1"/>
    <col min="2819" max="2819" width="34.140625" style="83" customWidth="1"/>
    <col min="2820" max="2820" width="8.7109375" style="83" customWidth="1"/>
    <col min="2821" max="2821" width="38.42578125" style="83" customWidth="1"/>
    <col min="2822" max="2823" width="12.140625" style="83" customWidth="1"/>
    <col min="2824" max="2825" width="0" style="83" hidden="1" customWidth="1"/>
    <col min="2826" max="2826" width="9.140625" style="83"/>
    <col min="2827" max="2827" width="11.7109375" style="83" customWidth="1"/>
    <col min="2828" max="2828" width="9" style="83" customWidth="1"/>
    <col min="2829" max="2830" width="9.140625" style="83"/>
    <col min="2831" max="2831" width="10.140625" style="83" customWidth="1"/>
    <col min="2832" max="3072" width="9.140625" style="83"/>
    <col min="3073" max="3073" width="6.5703125" style="83" customWidth="1"/>
    <col min="3074" max="3074" width="7.7109375" style="83" customWidth="1"/>
    <col min="3075" max="3075" width="34.140625" style="83" customWidth="1"/>
    <col min="3076" max="3076" width="8.7109375" style="83" customWidth="1"/>
    <col min="3077" max="3077" width="38.42578125" style="83" customWidth="1"/>
    <col min="3078" max="3079" width="12.140625" style="83" customWidth="1"/>
    <col min="3080" max="3081" width="0" style="83" hidden="1" customWidth="1"/>
    <col min="3082" max="3082" width="9.140625" style="83"/>
    <col min="3083" max="3083" width="11.7109375" style="83" customWidth="1"/>
    <col min="3084" max="3084" width="9" style="83" customWidth="1"/>
    <col min="3085" max="3086" width="9.140625" style="83"/>
    <col min="3087" max="3087" width="10.140625" style="83" customWidth="1"/>
    <col min="3088" max="3328" width="9.140625" style="83"/>
    <col min="3329" max="3329" width="6.5703125" style="83" customWidth="1"/>
    <col min="3330" max="3330" width="7.7109375" style="83" customWidth="1"/>
    <col min="3331" max="3331" width="34.140625" style="83" customWidth="1"/>
    <col min="3332" max="3332" width="8.7109375" style="83" customWidth="1"/>
    <col min="3333" max="3333" width="38.42578125" style="83" customWidth="1"/>
    <col min="3334" max="3335" width="12.140625" style="83" customWidth="1"/>
    <col min="3336" max="3337" width="0" style="83" hidden="1" customWidth="1"/>
    <col min="3338" max="3338" width="9.140625" style="83"/>
    <col min="3339" max="3339" width="11.7109375" style="83" customWidth="1"/>
    <col min="3340" max="3340" width="9" style="83" customWidth="1"/>
    <col min="3341" max="3342" width="9.140625" style="83"/>
    <col min="3343" max="3343" width="10.140625" style="83" customWidth="1"/>
    <col min="3344" max="3584" width="9.140625" style="83"/>
    <col min="3585" max="3585" width="6.5703125" style="83" customWidth="1"/>
    <col min="3586" max="3586" width="7.7109375" style="83" customWidth="1"/>
    <col min="3587" max="3587" width="34.140625" style="83" customWidth="1"/>
    <col min="3588" max="3588" width="8.7109375" style="83" customWidth="1"/>
    <col min="3589" max="3589" width="38.42578125" style="83" customWidth="1"/>
    <col min="3590" max="3591" width="12.140625" style="83" customWidth="1"/>
    <col min="3592" max="3593" width="0" style="83" hidden="1" customWidth="1"/>
    <col min="3594" max="3594" width="9.140625" style="83"/>
    <col min="3595" max="3595" width="11.7109375" style="83" customWidth="1"/>
    <col min="3596" max="3596" width="9" style="83" customWidth="1"/>
    <col min="3597" max="3598" width="9.140625" style="83"/>
    <col min="3599" max="3599" width="10.140625" style="83" customWidth="1"/>
    <col min="3600" max="3840" width="9.140625" style="83"/>
    <col min="3841" max="3841" width="6.5703125" style="83" customWidth="1"/>
    <col min="3842" max="3842" width="7.7109375" style="83" customWidth="1"/>
    <col min="3843" max="3843" width="34.140625" style="83" customWidth="1"/>
    <col min="3844" max="3844" width="8.7109375" style="83" customWidth="1"/>
    <col min="3845" max="3845" width="38.42578125" style="83" customWidth="1"/>
    <col min="3846" max="3847" width="12.140625" style="83" customWidth="1"/>
    <col min="3848" max="3849" width="0" style="83" hidden="1" customWidth="1"/>
    <col min="3850" max="3850" width="9.140625" style="83"/>
    <col min="3851" max="3851" width="11.7109375" style="83" customWidth="1"/>
    <col min="3852" max="3852" width="9" style="83" customWidth="1"/>
    <col min="3853" max="3854" width="9.140625" style="83"/>
    <col min="3855" max="3855" width="10.140625" style="83" customWidth="1"/>
    <col min="3856" max="4096" width="9.140625" style="83"/>
    <col min="4097" max="4097" width="6.5703125" style="83" customWidth="1"/>
    <col min="4098" max="4098" width="7.7109375" style="83" customWidth="1"/>
    <col min="4099" max="4099" width="34.140625" style="83" customWidth="1"/>
    <col min="4100" max="4100" width="8.7109375" style="83" customWidth="1"/>
    <col min="4101" max="4101" width="38.42578125" style="83" customWidth="1"/>
    <col min="4102" max="4103" width="12.140625" style="83" customWidth="1"/>
    <col min="4104" max="4105" width="0" style="83" hidden="1" customWidth="1"/>
    <col min="4106" max="4106" width="9.140625" style="83"/>
    <col min="4107" max="4107" width="11.7109375" style="83" customWidth="1"/>
    <col min="4108" max="4108" width="9" style="83" customWidth="1"/>
    <col min="4109" max="4110" width="9.140625" style="83"/>
    <col min="4111" max="4111" width="10.140625" style="83" customWidth="1"/>
    <col min="4112" max="4352" width="9.140625" style="83"/>
    <col min="4353" max="4353" width="6.5703125" style="83" customWidth="1"/>
    <col min="4354" max="4354" width="7.7109375" style="83" customWidth="1"/>
    <col min="4355" max="4355" width="34.140625" style="83" customWidth="1"/>
    <col min="4356" max="4356" width="8.7109375" style="83" customWidth="1"/>
    <col min="4357" max="4357" width="38.42578125" style="83" customWidth="1"/>
    <col min="4358" max="4359" width="12.140625" style="83" customWidth="1"/>
    <col min="4360" max="4361" width="0" style="83" hidden="1" customWidth="1"/>
    <col min="4362" max="4362" width="9.140625" style="83"/>
    <col min="4363" max="4363" width="11.7109375" style="83" customWidth="1"/>
    <col min="4364" max="4364" width="9" style="83" customWidth="1"/>
    <col min="4365" max="4366" width="9.140625" style="83"/>
    <col min="4367" max="4367" width="10.140625" style="83" customWidth="1"/>
    <col min="4368" max="4608" width="9.140625" style="83"/>
    <col min="4609" max="4609" width="6.5703125" style="83" customWidth="1"/>
    <col min="4610" max="4610" width="7.7109375" style="83" customWidth="1"/>
    <col min="4611" max="4611" width="34.140625" style="83" customWidth="1"/>
    <col min="4612" max="4612" width="8.7109375" style="83" customWidth="1"/>
    <col min="4613" max="4613" width="38.42578125" style="83" customWidth="1"/>
    <col min="4614" max="4615" width="12.140625" style="83" customWidth="1"/>
    <col min="4616" max="4617" width="0" style="83" hidden="1" customWidth="1"/>
    <col min="4618" max="4618" width="9.140625" style="83"/>
    <col min="4619" max="4619" width="11.7109375" style="83" customWidth="1"/>
    <col min="4620" max="4620" width="9" style="83" customWidth="1"/>
    <col min="4621" max="4622" width="9.140625" style="83"/>
    <col min="4623" max="4623" width="10.140625" style="83" customWidth="1"/>
    <col min="4624" max="4864" width="9.140625" style="83"/>
    <col min="4865" max="4865" width="6.5703125" style="83" customWidth="1"/>
    <col min="4866" max="4866" width="7.7109375" style="83" customWidth="1"/>
    <col min="4867" max="4867" width="34.140625" style="83" customWidth="1"/>
    <col min="4868" max="4868" width="8.7109375" style="83" customWidth="1"/>
    <col min="4869" max="4869" width="38.42578125" style="83" customWidth="1"/>
    <col min="4870" max="4871" width="12.140625" style="83" customWidth="1"/>
    <col min="4872" max="4873" width="0" style="83" hidden="1" customWidth="1"/>
    <col min="4874" max="4874" width="9.140625" style="83"/>
    <col min="4875" max="4875" width="11.7109375" style="83" customWidth="1"/>
    <col min="4876" max="4876" width="9" style="83" customWidth="1"/>
    <col min="4877" max="4878" width="9.140625" style="83"/>
    <col min="4879" max="4879" width="10.140625" style="83" customWidth="1"/>
    <col min="4880" max="5120" width="9.140625" style="83"/>
    <col min="5121" max="5121" width="6.5703125" style="83" customWidth="1"/>
    <col min="5122" max="5122" width="7.7109375" style="83" customWidth="1"/>
    <col min="5123" max="5123" width="34.140625" style="83" customWidth="1"/>
    <col min="5124" max="5124" width="8.7109375" style="83" customWidth="1"/>
    <col min="5125" max="5125" width="38.42578125" style="83" customWidth="1"/>
    <col min="5126" max="5127" width="12.140625" style="83" customWidth="1"/>
    <col min="5128" max="5129" width="0" style="83" hidden="1" customWidth="1"/>
    <col min="5130" max="5130" width="9.140625" style="83"/>
    <col min="5131" max="5131" width="11.7109375" style="83" customWidth="1"/>
    <col min="5132" max="5132" width="9" style="83" customWidth="1"/>
    <col min="5133" max="5134" width="9.140625" style="83"/>
    <col min="5135" max="5135" width="10.140625" style="83" customWidth="1"/>
    <col min="5136" max="5376" width="9.140625" style="83"/>
    <col min="5377" max="5377" width="6.5703125" style="83" customWidth="1"/>
    <col min="5378" max="5378" width="7.7109375" style="83" customWidth="1"/>
    <col min="5379" max="5379" width="34.140625" style="83" customWidth="1"/>
    <col min="5380" max="5380" width="8.7109375" style="83" customWidth="1"/>
    <col min="5381" max="5381" width="38.42578125" style="83" customWidth="1"/>
    <col min="5382" max="5383" width="12.140625" style="83" customWidth="1"/>
    <col min="5384" max="5385" width="0" style="83" hidden="1" customWidth="1"/>
    <col min="5386" max="5386" width="9.140625" style="83"/>
    <col min="5387" max="5387" width="11.7109375" style="83" customWidth="1"/>
    <col min="5388" max="5388" width="9" style="83" customWidth="1"/>
    <col min="5389" max="5390" width="9.140625" style="83"/>
    <col min="5391" max="5391" width="10.140625" style="83" customWidth="1"/>
    <col min="5392" max="5632" width="9.140625" style="83"/>
    <col min="5633" max="5633" width="6.5703125" style="83" customWidth="1"/>
    <col min="5634" max="5634" width="7.7109375" style="83" customWidth="1"/>
    <col min="5635" max="5635" width="34.140625" style="83" customWidth="1"/>
    <col min="5636" max="5636" width="8.7109375" style="83" customWidth="1"/>
    <col min="5637" max="5637" width="38.42578125" style="83" customWidth="1"/>
    <col min="5638" max="5639" width="12.140625" style="83" customWidth="1"/>
    <col min="5640" max="5641" width="0" style="83" hidden="1" customWidth="1"/>
    <col min="5642" max="5642" width="9.140625" style="83"/>
    <col min="5643" max="5643" width="11.7109375" style="83" customWidth="1"/>
    <col min="5644" max="5644" width="9" style="83" customWidth="1"/>
    <col min="5645" max="5646" width="9.140625" style="83"/>
    <col min="5647" max="5647" width="10.140625" style="83" customWidth="1"/>
    <col min="5648" max="5888" width="9.140625" style="83"/>
    <col min="5889" max="5889" width="6.5703125" style="83" customWidth="1"/>
    <col min="5890" max="5890" width="7.7109375" style="83" customWidth="1"/>
    <col min="5891" max="5891" width="34.140625" style="83" customWidth="1"/>
    <col min="5892" max="5892" width="8.7109375" style="83" customWidth="1"/>
    <col min="5893" max="5893" width="38.42578125" style="83" customWidth="1"/>
    <col min="5894" max="5895" width="12.140625" style="83" customWidth="1"/>
    <col min="5896" max="5897" width="0" style="83" hidden="1" customWidth="1"/>
    <col min="5898" max="5898" width="9.140625" style="83"/>
    <col min="5899" max="5899" width="11.7109375" style="83" customWidth="1"/>
    <col min="5900" max="5900" width="9" style="83" customWidth="1"/>
    <col min="5901" max="5902" width="9.140625" style="83"/>
    <col min="5903" max="5903" width="10.140625" style="83" customWidth="1"/>
    <col min="5904" max="6144" width="9.140625" style="83"/>
    <col min="6145" max="6145" width="6.5703125" style="83" customWidth="1"/>
    <col min="6146" max="6146" width="7.7109375" style="83" customWidth="1"/>
    <col min="6147" max="6147" width="34.140625" style="83" customWidth="1"/>
    <col min="6148" max="6148" width="8.7109375" style="83" customWidth="1"/>
    <col min="6149" max="6149" width="38.42578125" style="83" customWidth="1"/>
    <col min="6150" max="6151" width="12.140625" style="83" customWidth="1"/>
    <col min="6152" max="6153" width="0" style="83" hidden="1" customWidth="1"/>
    <col min="6154" max="6154" width="9.140625" style="83"/>
    <col min="6155" max="6155" width="11.7109375" style="83" customWidth="1"/>
    <col min="6156" max="6156" width="9" style="83" customWidth="1"/>
    <col min="6157" max="6158" width="9.140625" style="83"/>
    <col min="6159" max="6159" width="10.140625" style="83" customWidth="1"/>
    <col min="6160" max="6400" width="9.140625" style="83"/>
    <col min="6401" max="6401" width="6.5703125" style="83" customWidth="1"/>
    <col min="6402" max="6402" width="7.7109375" style="83" customWidth="1"/>
    <col min="6403" max="6403" width="34.140625" style="83" customWidth="1"/>
    <col min="6404" max="6404" width="8.7109375" style="83" customWidth="1"/>
    <col min="6405" max="6405" width="38.42578125" style="83" customWidth="1"/>
    <col min="6406" max="6407" width="12.140625" style="83" customWidth="1"/>
    <col min="6408" max="6409" width="0" style="83" hidden="1" customWidth="1"/>
    <col min="6410" max="6410" width="9.140625" style="83"/>
    <col min="6411" max="6411" width="11.7109375" style="83" customWidth="1"/>
    <col min="6412" max="6412" width="9" style="83" customWidth="1"/>
    <col min="6413" max="6414" width="9.140625" style="83"/>
    <col min="6415" max="6415" width="10.140625" style="83" customWidth="1"/>
    <col min="6416" max="6656" width="9.140625" style="83"/>
    <col min="6657" max="6657" width="6.5703125" style="83" customWidth="1"/>
    <col min="6658" max="6658" width="7.7109375" style="83" customWidth="1"/>
    <col min="6659" max="6659" width="34.140625" style="83" customWidth="1"/>
    <col min="6660" max="6660" width="8.7109375" style="83" customWidth="1"/>
    <col min="6661" max="6661" width="38.42578125" style="83" customWidth="1"/>
    <col min="6662" max="6663" width="12.140625" style="83" customWidth="1"/>
    <col min="6664" max="6665" width="0" style="83" hidden="1" customWidth="1"/>
    <col min="6666" max="6666" width="9.140625" style="83"/>
    <col min="6667" max="6667" width="11.7109375" style="83" customWidth="1"/>
    <col min="6668" max="6668" width="9" style="83" customWidth="1"/>
    <col min="6669" max="6670" width="9.140625" style="83"/>
    <col min="6671" max="6671" width="10.140625" style="83" customWidth="1"/>
    <col min="6672" max="6912" width="9.140625" style="83"/>
    <col min="6913" max="6913" width="6.5703125" style="83" customWidth="1"/>
    <col min="6914" max="6914" width="7.7109375" style="83" customWidth="1"/>
    <col min="6915" max="6915" width="34.140625" style="83" customWidth="1"/>
    <col min="6916" max="6916" width="8.7109375" style="83" customWidth="1"/>
    <col min="6917" max="6917" width="38.42578125" style="83" customWidth="1"/>
    <col min="6918" max="6919" width="12.140625" style="83" customWidth="1"/>
    <col min="6920" max="6921" width="0" style="83" hidden="1" customWidth="1"/>
    <col min="6922" max="6922" width="9.140625" style="83"/>
    <col min="6923" max="6923" width="11.7109375" style="83" customWidth="1"/>
    <col min="6924" max="6924" width="9" style="83" customWidth="1"/>
    <col min="6925" max="6926" width="9.140625" style="83"/>
    <col min="6927" max="6927" width="10.140625" style="83" customWidth="1"/>
    <col min="6928" max="7168" width="9.140625" style="83"/>
    <col min="7169" max="7169" width="6.5703125" style="83" customWidth="1"/>
    <col min="7170" max="7170" width="7.7109375" style="83" customWidth="1"/>
    <col min="7171" max="7171" width="34.140625" style="83" customWidth="1"/>
    <col min="7172" max="7172" width="8.7109375" style="83" customWidth="1"/>
    <col min="7173" max="7173" width="38.42578125" style="83" customWidth="1"/>
    <col min="7174" max="7175" width="12.140625" style="83" customWidth="1"/>
    <col min="7176" max="7177" width="0" style="83" hidden="1" customWidth="1"/>
    <col min="7178" max="7178" width="9.140625" style="83"/>
    <col min="7179" max="7179" width="11.7109375" style="83" customWidth="1"/>
    <col min="7180" max="7180" width="9" style="83" customWidth="1"/>
    <col min="7181" max="7182" width="9.140625" style="83"/>
    <col min="7183" max="7183" width="10.140625" style="83" customWidth="1"/>
    <col min="7184" max="7424" width="9.140625" style="83"/>
    <col min="7425" max="7425" width="6.5703125" style="83" customWidth="1"/>
    <col min="7426" max="7426" width="7.7109375" style="83" customWidth="1"/>
    <col min="7427" max="7427" width="34.140625" style="83" customWidth="1"/>
    <col min="7428" max="7428" width="8.7109375" style="83" customWidth="1"/>
    <col min="7429" max="7429" width="38.42578125" style="83" customWidth="1"/>
    <col min="7430" max="7431" width="12.140625" style="83" customWidth="1"/>
    <col min="7432" max="7433" width="0" style="83" hidden="1" customWidth="1"/>
    <col min="7434" max="7434" width="9.140625" style="83"/>
    <col min="7435" max="7435" width="11.7109375" style="83" customWidth="1"/>
    <col min="7436" max="7436" width="9" style="83" customWidth="1"/>
    <col min="7437" max="7438" width="9.140625" style="83"/>
    <col min="7439" max="7439" width="10.140625" style="83" customWidth="1"/>
    <col min="7440" max="7680" width="9.140625" style="83"/>
    <col min="7681" max="7681" width="6.5703125" style="83" customWidth="1"/>
    <col min="7682" max="7682" width="7.7109375" style="83" customWidth="1"/>
    <col min="7683" max="7683" width="34.140625" style="83" customWidth="1"/>
    <col min="7684" max="7684" width="8.7109375" style="83" customWidth="1"/>
    <col min="7685" max="7685" width="38.42578125" style="83" customWidth="1"/>
    <col min="7686" max="7687" width="12.140625" style="83" customWidth="1"/>
    <col min="7688" max="7689" width="0" style="83" hidden="1" customWidth="1"/>
    <col min="7690" max="7690" width="9.140625" style="83"/>
    <col min="7691" max="7691" width="11.7109375" style="83" customWidth="1"/>
    <col min="7692" max="7692" width="9" style="83" customWidth="1"/>
    <col min="7693" max="7694" width="9.140625" style="83"/>
    <col min="7695" max="7695" width="10.140625" style="83" customWidth="1"/>
    <col min="7696" max="7936" width="9.140625" style="83"/>
    <col min="7937" max="7937" width="6.5703125" style="83" customWidth="1"/>
    <col min="7938" max="7938" width="7.7109375" style="83" customWidth="1"/>
    <col min="7939" max="7939" width="34.140625" style="83" customWidth="1"/>
    <col min="7940" max="7940" width="8.7109375" style="83" customWidth="1"/>
    <col min="7941" max="7941" width="38.42578125" style="83" customWidth="1"/>
    <col min="7942" max="7943" width="12.140625" style="83" customWidth="1"/>
    <col min="7944" max="7945" width="0" style="83" hidden="1" customWidth="1"/>
    <col min="7946" max="7946" width="9.140625" style="83"/>
    <col min="7947" max="7947" width="11.7109375" style="83" customWidth="1"/>
    <col min="7948" max="7948" width="9" style="83" customWidth="1"/>
    <col min="7949" max="7950" width="9.140625" style="83"/>
    <col min="7951" max="7951" width="10.140625" style="83" customWidth="1"/>
    <col min="7952" max="8192" width="9.140625" style="83"/>
    <col min="8193" max="8193" width="6.5703125" style="83" customWidth="1"/>
    <col min="8194" max="8194" width="7.7109375" style="83" customWidth="1"/>
    <col min="8195" max="8195" width="34.140625" style="83" customWidth="1"/>
    <col min="8196" max="8196" width="8.7109375" style="83" customWidth="1"/>
    <col min="8197" max="8197" width="38.42578125" style="83" customWidth="1"/>
    <col min="8198" max="8199" width="12.140625" style="83" customWidth="1"/>
    <col min="8200" max="8201" width="0" style="83" hidden="1" customWidth="1"/>
    <col min="8202" max="8202" width="9.140625" style="83"/>
    <col min="8203" max="8203" width="11.7109375" style="83" customWidth="1"/>
    <col min="8204" max="8204" width="9" style="83" customWidth="1"/>
    <col min="8205" max="8206" width="9.140625" style="83"/>
    <col min="8207" max="8207" width="10.140625" style="83" customWidth="1"/>
    <col min="8208" max="8448" width="9.140625" style="83"/>
    <col min="8449" max="8449" width="6.5703125" style="83" customWidth="1"/>
    <col min="8450" max="8450" width="7.7109375" style="83" customWidth="1"/>
    <col min="8451" max="8451" width="34.140625" style="83" customWidth="1"/>
    <col min="8452" max="8452" width="8.7109375" style="83" customWidth="1"/>
    <col min="8453" max="8453" width="38.42578125" style="83" customWidth="1"/>
    <col min="8454" max="8455" width="12.140625" style="83" customWidth="1"/>
    <col min="8456" max="8457" width="0" style="83" hidden="1" customWidth="1"/>
    <col min="8458" max="8458" width="9.140625" style="83"/>
    <col min="8459" max="8459" width="11.7109375" style="83" customWidth="1"/>
    <col min="8460" max="8460" width="9" style="83" customWidth="1"/>
    <col min="8461" max="8462" width="9.140625" style="83"/>
    <col min="8463" max="8463" width="10.140625" style="83" customWidth="1"/>
    <col min="8464" max="8704" width="9.140625" style="83"/>
    <col min="8705" max="8705" width="6.5703125" style="83" customWidth="1"/>
    <col min="8706" max="8706" width="7.7109375" style="83" customWidth="1"/>
    <col min="8707" max="8707" width="34.140625" style="83" customWidth="1"/>
    <col min="8708" max="8708" width="8.7109375" style="83" customWidth="1"/>
    <col min="8709" max="8709" width="38.42578125" style="83" customWidth="1"/>
    <col min="8710" max="8711" width="12.140625" style="83" customWidth="1"/>
    <col min="8712" max="8713" width="0" style="83" hidden="1" customWidth="1"/>
    <col min="8714" max="8714" width="9.140625" style="83"/>
    <col min="8715" max="8715" width="11.7109375" style="83" customWidth="1"/>
    <col min="8716" max="8716" width="9" style="83" customWidth="1"/>
    <col min="8717" max="8718" width="9.140625" style="83"/>
    <col min="8719" max="8719" width="10.140625" style="83" customWidth="1"/>
    <col min="8720" max="8960" width="9.140625" style="83"/>
    <col min="8961" max="8961" width="6.5703125" style="83" customWidth="1"/>
    <col min="8962" max="8962" width="7.7109375" style="83" customWidth="1"/>
    <col min="8963" max="8963" width="34.140625" style="83" customWidth="1"/>
    <col min="8964" max="8964" width="8.7109375" style="83" customWidth="1"/>
    <col min="8965" max="8965" width="38.42578125" style="83" customWidth="1"/>
    <col min="8966" max="8967" width="12.140625" style="83" customWidth="1"/>
    <col min="8968" max="8969" width="0" style="83" hidden="1" customWidth="1"/>
    <col min="8970" max="8970" width="9.140625" style="83"/>
    <col min="8971" max="8971" width="11.7109375" style="83" customWidth="1"/>
    <col min="8972" max="8972" width="9" style="83" customWidth="1"/>
    <col min="8973" max="8974" width="9.140625" style="83"/>
    <col min="8975" max="8975" width="10.140625" style="83" customWidth="1"/>
    <col min="8976" max="9216" width="9.140625" style="83"/>
    <col min="9217" max="9217" width="6.5703125" style="83" customWidth="1"/>
    <col min="9218" max="9218" width="7.7109375" style="83" customWidth="1"/>
    <col min="9219" max="9219" width="34.140625" style="83" customWidth="1"/>
    <col min="9220" max="9220" width="8.7109375" style="83" customWidth="1"/>
    <col min="9221" max="9221" width="38.42578125" style="83" customWidth="1"/>
    <col min="9222" max="9223" width="12.140625" style="83" customWidth="1"/>
    <col min="9224" max="9225" width="0" style="83" hidden="1" customWidth="1"/>
    <col min="9226" max="9226" width="9.140625" style="83"/>
    <col min="9227" max="9227" width="11.7109375" style="83" customWidth="1"/>
    <col min="9228" max="9228" width="9" style="83" customWidth="1"/>
    <col min="9229" max="9230" width="9.140625" style="83"/>
    <col min="9231" max="9231" width="10.140625" style="83" customWidth="1"/>
    <col min="9232" max="9472" width="9.140625" style="83"/>
    <col min="9473" max="9473" width="6.5703125" style="83" customWidth="1"/>
    <col min="9474" max="9474" width="7.7109375" style="83" customWidth="1"/>
    <col min="9475" max="9475" width="34.140625" style="83" customWidth="1"/>
    <col min="9476" max="9476" width="8.7109375" style="83" customWidth="1"/>
    <col min="9477" max="9477" width="38.42578125" style="83" customWidth="1"/>
    <col min="9478" max="9479" width="12.140625" style="83" customWidth="1"/>
    <col min="9480" max="9481" width="0" style="83" hidden="1" customWidth="1"/>
    <col min="9482" max="9482" width="9.140625" style="83"/>
    <col min="9483" max="9483" width="11.7109375" style="83" customWidth="1"/>
    <col min="9484" max="9484" width="9" style="83" customWidth="1"/>
    <col min="9485" max="9486" width="9.140625" style="83"/>
    <col min="9487" max="9487" width="10.140625" style="83" customWidth="1"/>
    <col min="9488" max="9728" width="9.140625" style="83"/>
    <col min="9729" max="9729" width="6.5703125" style="83" customWidth="1"/>
    <col min="9730" max="9730" width="7.7109375" style="83" customWidth="1"/>
    <col min="9731" max="9731" width="34.140625" style="83" customWidth="1"/>
    <col min="9732" max="9732" width="8.7109375" style="83" customWidth="1"/>
    <col min="9733" max="9733" width="38.42578125" style="83" customWidth="1"/>
    <col min="9734" max="9735" width="12.140625" style="83" customWidth="1"/>
    <col min="9736" max="9737" width="0" style="83" hidden="1" customWidth="1"/>
    <col min="9738" max="9738" width="9.140625" style="83"/>
    <col min="9739" max="9739" width="11.7109375" style="83" customWidth="1"/>
    <col min="9740" max="9740" width="9" style="83" customWidth="1"/>
    <col min="9741" max="9742" width="9.140625" style="83"/>
    <col min="9743" max="9743" width="10.140625" style="83" customWidth="1"/>
    <col min="9744" max="9984" width="9.140625" style="83"/>
    <col min="9985" max="9985" width="6.5703125" style="83" customWidth="1"/>
    <col min="9986" max="9986" width="7.7109375" style="83" customWidth="1"/>
    <col min="9987" max="9987" width="34.140625" style="83" customWidth="1"/>
    <col min="9988" max="9988" width="8.7109375" style="83" customWidth="1"/>
    <col min="9989" max="9989" width="38.42578125" style="83" customWidth="1"/>
    <col min="9990" max="9991" width="12.140625" style="83" customWidth="1"/>
    <col min="9992" max="9993" width="0" style="83" hidden="1" customWidth="1"/>
    <col min="9994" max="9994" width="9.140625" style="83"/>
    <col min="9995" max="9995" width="11.7109375" style="83" customWidth="1"/>
    <col min="9996" max="9996" width="9" style="83" customWidth="1"/>
    <col min="9997" max="9998" width="9.140625" style="83"/>
    <col min="9999" max="9999" width="10.140625" style="83" customWidth="1"/>
    <col min="10000" max="10240" width="9.140625" style="83"/>
    <col min="10241" max="10241" width="6.5703125" style="83" customWidth="1"/>
    <col min="10242" max="10242" width="7.7109375" style="83" customWidth="1"/>
    <col min="10243" max="10243" width="34.140625" style="83" customWidth="1"/>
    <col min="10244" max="10244" width="8.7109375" style="83" customWidth="1"/>
    <col min="10245" max="10245" width="38.42578125" style="83" customWidth="1"/>
    <col min="10246" max="10247" width="12.140625" style="83" customWidth="1"/>
    <col min="10248" max="10249" width="0" style="83" hidden="1" customWidth="1"/>
    <col min="10250" max="10250" width="9.140625" style="83"/>
    <col min="10251" max="10251" width="11.7109375" style="83" customWidth="1"/>
    <col min="10252" max="10252" width="9" style="83" customWidth="1"/>
    <col min="10253" max="10254" width="9.140625" style="83"/>
    <col min="10255" max="10255" width="10.140625" style="83" customWidth="1"/>
    <col min="10256" max="10496" width="9.140625" style="83"/>
    <col min="10497" max="10497" width="6.5703125" style="83" customWidth="1"/>
    <col min="10498" max="10498" width="7.7109375" style="83" customWidth="1"/>
    <col min="10499" max="10499" width="34.140625" style="83" customWidth="1"/>
    <col min="10500" max="10500" width="8.7109375" style="83" customWidth="1"/>
    <col min="10501" max="10501" width="38.42578125" style="83" customWidth="1"/>
    <col min="10502" max="10503" width="12.140625" style="83" customWidth="1"/>
    <col min="10504" max="10505" width="0" style="83" hidden="1" customWidth="1"/>
    <col min="10506" max="10506" width="9.140625" style="83"/>
    <col min="10507" max="10507" width="11.7109375" style="83" customWidth="1"/>
    <col min="10508" max="10508" width="9" style="83" customWidth="1"/>
    <col min="10509" max="10510" width="9.140625" style="83"/>
    <col min="10511" max="10511" width="10.140625" style="83" customWidth="1"/>
    <col min="10512" max="10752" width="9.140625" style="83"/>
    <col min="10753" max="10753" width="6.5703125" style="83" customWidth="1"/>
    <col min="10754" max="10754" width="7.7109375" style="83" customWidth="1"/>
    <col min="10755" max="10755" width="34.140625" style="83" customWidth="1"/>
    <col min="10756" max="10756" width="8.7109375" style="83" customWidth="1"/>
    <col min="10757" max="10757" width="38.42578125" style="83" customWidth="1"/>
    <col min="10758" max="10759" width="12.140625" style="83" customWidth="1"/>
    <col min="10760" max="10761" width="0" style="83" hidden="1" customWidth="1"/>
    <col min="10762" max="10762" width="9.140625" style="83"/>
    <col min="10763" max="10763" width="11.7109375" style="83" customWidth="1"/>
    <col min="10764" max="10764" width="9" style="83" customWidth="1"/>
    <col min="10765" max="10766" width="9.140625" style="83"/>
    <col min="10767" max="10767" width="10.140625" style="83" customWidth="1"/>
    <col min="10768" max="11008" width="9.140625" style="83"/>
    <col min="11009" max="11009" width="6.5703125" style="83" customWidth="1"/>
    <col min="11010" max="11010" width="7.7109375" style="83" customWidth="1"/>
    <col min="11011" max="11011" width="34.140625" style="83" customWidth="1"/>
    <col min="11012" max="11012" width="8.7109375" style="83" customWidth="1"/>
    <col min="11013" max="11013" width="38.42578125" style="83" customWidth="1"/>
    <col min="11014" max="11015" width="12.140625" style="83" customWidth="1"/>
    <col min="11016" max="11017" width="0" style="83" hidden="1" customWidth="1"/>
    <col min="11018" max="11018" width="9.140625" style="83"/>
    <col min="11019" max="11019" width="11.7109375" style="83" customWidth="1"/>
    <col min="11020" max="11020" width="9" style="83" customWidth="1"/>
    <col min="11021" max="11022" width="9.140625" style="83"/>
    <col min="11023" max="11023" width="10.140625" style="83" customWidth="1"/>
    <col min="11024" max="11264" width="9.140625" style="83"/>
    <col min="11265" max="11265" width="6.5703125" style="83" customWidth="1"/>
    <col min="11266" max="11266" width="7.7109375" style="83" customWidth="1"/>
    <col min="11267" max="11267" width="34.140625" style="83" customWidth="1"/>
    <col min="11268" max="11268" width="8.7109375" style="83" customWidth="1"/>
    <col min="11269" max="11269" width="38.42578125" style="83" customWidth="1"/>
    <col min="11270" max="11271" width="12.140625" style="83" customWidth="1"/>
    <col min="11272" max="11273" width="0" style="83" hidden="1" customWidth="1"/>
    <col min="11274" max="11274" width="9.140625" style="83"/>
    <col min="11275" max="11275" width="11.7109375" style="83" customWidth="1"/>
    <col min="11276" max="11276" width="9" style="83" customWidth="1"/>
    <col min="11277" max="11278" width="9.140625" style="83"/>
    <col min="11279" max="11279" width="10.140625" style="83" customWidth="1"/>
    <col min="11280" max="11520" width="9.140625" style="83"/>
    <col min="11521" max="11521" width="6.5703125" style="83" customWidth="1"/>
    <col min="11522" max="11522" width="7.7109375" style="83" customWidth="1"/>
    <col min="11523" max="11523" width="34.140625" style="83" customWidth="1"/>
    <col min="11524" max="11524" width="8.7109375" style="83" customWidth="1"/>
    <col min="11525" max="11525" width="38.42578125" style="83" customWidth="1"/>
    <col min="11526" max="11527" width="12.140625" style="83" customWidth="1"/>
    <col min="11528" max="11529" width="0" style="83" hidden="1" customWidth="1"/>
    <col min="11530" max="11530" width="9.140625" style="83"/>
    <col min="11531" max="11531" width="11.7109375" style="83" customWidth="1"/>
    <col min="11532" max="11532" width="9" style="83" customWidth="1"/>
    <col min="11533" max="11534" width="9.140625" style="83"/>
    <col min="11535" max="11535" width="10.140625" style="83" customWidth="1"/>
    <col min="11536" max="11776" width="9.140625" style="83"/>
    <col min="11777" max="11777" width="6.5703125" style="83" customWidth="1"/>
    <col min="11778" max="11778" width="7.7109375" style="83" customWidth="1"/>
    <col min="11779" max="11779" width="34.140625" style="83" customWidth="1"/>
    <col min="11780" max="11780" width="8.7109375" style="83" customWidth="1"/>
    <col min="11781" max="11781" width="38.42578125" style="83" customWidth="1"/>
    <col min="11782" max="11783" width="12.140625" style="83" customWidth="1"/>
    <col min="11784" max="11785" width="0" style="83" hidden="1" customWidth="1"/>
    <col min="11786" max="11786" width="9.140625" style="83"/>
    <col min="11787" max="11787" width="11.7109375" style="83" customWidth="1"/>
    <col min="11788" max="11788" width="9" style="83" customWidth="1"/>
    <col min="11789" max="11790" width="9.140625" style="83"/>
    <col min="11791" max="11791" width="10.140625" style="83" customWidth="1"/>
    <col min="11792" max="12032" width="9.140625" style="83"/>
    <col min="12033" max="12033" width="6.5703125" style="83" customWidth="1"/>
    <col min="12034" max="12034" width="7.7109375" style="83" customWidth="1"/>
    <col min="12035" max="12035" width="34.140625" style="83" customWidth="1"/>
    <col min="12036" max="12036" width="8.7109375" style="83" customWidth="1"/>
    <col min="12037" max="12037" width="38.42578125" style="83" customWidth="1"/>
    <col min="12038" max="12039" width="12.140625" style="83" customWidth="1"/>
    <col min="12040" max="12041" width="0" style="83" hidden="1" customWidth="1"/>
    <col min="12042" max="12042" width="9.140625" style="83"/>
    <col min="12043" max="12043" width="11.7109375" style="83" customWidth="1"/>
    <col min="12044" max="12044" width="9" style="83" customWidth="1"/>
    <col min="12045" max="12046" width="9.140625" style="83"/>
    <col min="12047" max="12047" width="10.140625" style="83" customWidth="1"/>
    <col min="12048" max="12288" width="9.140625" style="83"/>
    <col min="12289" max="12289" width="6.5703125" style="83" customWidth="1"/>
    <col min="12290" max="12290" width="7.7109375" style="83" customWidth="1"/>
    <col min="12291" max="12291" width="34.140625" style="83" customWidth="1"/>
    <col min="12292" max="12292" width="8.7109375" style="83" customWidth="1"/>
    <col min="12293" max="12293" width="38.42578125" style="83" customWidth="1"/>
    <col min="12294" max="12295" width="12.140625" style="83" customWidth="1"/>
    <col min="12296" max="12297" width="0" style="83" hidden="1" customWidth="1"/>
    <col min="12298" max="12298" width="9.140625" style="83"/>
    <col min="12299" max="12299" width="11.7109375" style="83" customWidth="1"/>
    <col min="12300" max="12300" width="9" style="83" customWidth="1"/>
    <col min="12301" max="12302" width="9.140625" style="83"/>
    <col min="12303" max="12303" width="10.140625" style="83" customWidth="1"/>
    <col min="12304" max="12544" width="9.140625" style="83"/>
    <col min="12545" max="12545" width="6.5703125" style="83" customWidth="1"/>
    <col min="12546" max="12546" width="7.7109375" style="83" customWidth="1"/>
    <col min="12547" max="12547" width="34.140625" style="83" customWidth="1"/>
    <col min="12548" max="12548" width="8.7109375" style="83" customWidth="1"/>
    <col min="12549" max="12549" width="38.42578125" style="83" customWidth="1"/>
    <col min="12550" max="12551" width="12.140625" style="83" customWidth="1"/>
    <col min="12552" max="12553" width="0" style="83" hidden="1" customWidth="1"/>
    <col min="12554" max="12554" width="9.140625" style="83"/>
    <col min="12555" max="12555" width="11.7109375" style="83" customWidth="1"/>
    <col min="12556" max="12556" width="9" style="83" customWidth="1"/>
    <col min="12557" max="12558" width="9.140625" style="83"/>
    <col min="12559" max="12559" width="10.140625" style="83" customWidth="1"/>
    <col min="12560" max="12800" width="9.140625" style="83"/>
    <col min="12801" max="12801" width="6.5703125" style="83" customWidth="1"/>
    <col min="12802" max="12802" width="7.7109375" style="83" customWidth="1"/>
    <col min="12803" max="12803" width="34.140625" style="83" customWidth="1"/>
    <col min="12804" max="12804" width="8.7109375" style="83" customWidth="1"/>
    <col min="12805" max="12805" width="38.42578125" style="83" customWidth="1"/>
    <col min="12806" max="12807" width="12.140625" style="83" customWidth="1"/>
    <col min="12808" max="12809" width="0" style="83" hidden="1" customWidth="1"/>
    <col min="12810" max="12810" width="9.140625" style="83"/>
    <col min="12811" max="12811" width="11.7109375" style="83" customWidth="1"/>
    <col min="12812" max="12812" width="9" style="83" customWidth="1"/>
    <col min="12813" max="12814" width="9.140625" style="83"/>
    <col min="12815" max="12815" width="10.140625" style="83" customWidth="1"/>
    <col min="12816" max="13056" width="9.140625" style="83"/>
    <col min="13057" max="13057" width="6.5703125" style="83" customWidth="1"/>
    <col min="13058" max="13058" width="7.7109375" style="83" customWidth="1"/>
    <col min="13059" max="13059" width="34.140625" style="83" customWidth="1"/>
    <col min="13060" max="13060" width="8.7109375" style="83" customWidth="1"/>
    <col min="13061" max="13061" width="38.42578125" style="83" customWidth="1"/>
    <col min="13062" max="13063" width="12.140625" style="83" customWidth="1"/>
    <col min="13064" max="13065" width="0" style="83" hidden="1" customWidth="1"/>
    <col min="13066" max="13066" width="9.140625" style="83"/>
    <col min="13067" max="13067" width="11.7109375" style="83" customWidth="1"/>
    <col min="13068" max="13068" width="9" style="83" customWidth="1"/>
    <col min="13069" max="13070" width="9.140625" style="83"/>
    <col min="13071" max="13071" width="10.140625" style="83" customWidth="1"/>
    <col min="13072" max="13312" width="9.140625" style="83"/>
    <col min="13313" max="13313" width="6.5703125" style="83" customWidth="1"/>
    <col min="13314" max="13314" width="7.7109375" style="83" customWidth="1"/>
    <col min="13315" max="13315" width="34.140625" style="83" customWidth="1"/>
    <col min="13316" max="13316" width="8.7109375" style="83" customWidth="1"/>
    <col min="13317" max="13317" width="38.42578125" style="83" customWidth="1"/>
    <col min="13318" max="13319" width="12.140625" style="83" customWidth="1"/>
    <col min="13320" max="13321" width="0" style="83" hidden="1" customWidth="1"/>
    <col min="13322" max="13322" width="9.140625" style="83"/>
    <col min="13323" max="13323" width="11.7109375" style="83" customWidth="1"/>
    <col min="13324" max="13324" width="9" style="83" customWidth="1"/>
    <col min="13325" max="13326" width="9.140625" style="83"/>
    <col min="13327" max="13327" width="10.140625" style="83" customWidth="1"/>
    <col min="13328" max="13568" width="9.140625" style="83"/>
    <col min="13569" max="13569" width="6.5703125" style="83" customWidth="1"/>
    <col min="13570" max="13570" width="7.7109375" style="83" customWidth="1"/>
    <col min="13571" max="13571" width="34.140625" style="83" customWidth="1"/>
    <col min="13572" max="13572" width="8.7109375" style="83" customWidth="1"/>
    <col min="13573" max="13573" width="38.42578125" style="83" customWidth="1"/>
    <col min="13574" max="13575" width="12.140625" style="83" customWidth="1"/>
    <col min="13576" max="13577" width="0" style="83" hidden="1" customWidth="1"/>
    <col min="13578" max="13578" width="9.140625" style="83"/>
    <col min="13579" max="13579" width="11.7109375" style="83" customWidth="1"/>
    <col min="13580" max="13580" width="9" style="83" customWidth="1"/>
    <col min="13581" max="13582" width="9.140625" style="83"/>
    <col min="13583" max="13583" width="10.140625" style="83" customWidth="1"/>
    <col min="13584" max="13824" width="9.140625" style="83"/>
    <col min="13825" max="13825" width="6.5703125" style="83" customWidth="1"/>
    <col min="13826" max="13826" width="7.7109375" style="83" customWidth="1"/>
    <col min="13827" max="13827" width="34.140625" style="83" customWidth="1"/>
    <col min="13828" max="13828" width="8.7109375" style="83" customWidth="1"/>
    <col min="13829" max="13829" width="38.42578125" style="83" customWidth="1"/>
    <col min="13830" max="13831" width="12.140625" style="83" customWidth="1"/>
    <col min="13832" max="13833" width="0" style="83" hidden="1" customWidth="1"/>
    <col min="13834" max="13834" width="9.140625" style="83"/>
    <col min="13835" max="13835" width="11.7109375" style="83" customWidth="1"/>
    <col min="13836" max="13836" width="9" style="83" customWidth="1"/>
    <col min="13837" max="13838" width="9.140625" style="83"/>
    <col min="13839" max="13839" width="10.140625" style="83" customWidth="1"/>
    <col min="13840" max="14080" width="9.140625" style="83"/>
    <col min="14081" max="14081" width="6.5703125" style="83" customWidth="1"/>
    <col min="14082" max="14082" width="7.7109375" style="83" customWidth="1"/>
    <col min="14083" max="14083" width="34.140625" style="83" customWidth="1"/>
    <col min="14084" max="14084" width="8.7109375" style="83" customWidth="1"/>
    <col min="14085" max="14085" width="38.42578125" style="83" customWidth="1"/>
    <col min="14086" max="14087" width="12.140625" style="83" customWidth="1"/>
    <col min="14088" max="14089" width="0" style="83" hidden="1" customWidth="1"/>
    <col min="14090" max="14090" width="9.140625" style="83"/>
    <col min="14091" max="14091" width="11.7109375" style="83" customWidth="1"/>
    <col min="14092" max="14092" width="9" style="83" customWidth="1"/>
    <col min="14093" max="14094" width="9.140625" style="83"/>
    <col min="14095" max="14095" width="10.140625" style="83" customWidth="1"/>
    <col min="14096" max="14336" width="9.140625" style="83"/>
    <col min="14337" max="14337" width="6.5703125" style="83" customWidth="1"/>
    <col min="14338" max="14338" width="7.7109375" style="83" customWidth="1"/>
    <col min="14339" max="14339" width="34.140625" style="83" customWidth="1"/>
    <col min="14340" max="14340" width="8.7109375" style="83" customWidth="1"/>
    <col min="14341" max="14341" width="38.42578125" style="83" customWidth="1"/>
    <col min="14342" max="14343" width="12.140625" style="83" customWidth="1"/>
    <col min="14344" max="14345" width="0" style="83" hidden="1" customWidth="1"/>
    <col min="14346" max="14346" width="9.140625" style="83"/>
    <col min="14347" max="14347" width="11.7109375" style="83" customWidth="1"/>
    <col min="14348" max="14348" width="9" style="83" customWidth="1"/>
    <col min="14349" max="14350" width="9.140625" style="83"/>
    <col min="14351" max="14351" width="10.140625" style="83" customWidth="1"/>
    <col min="14352" max="14592" width="9.140625" style="83"/>
    <col min="14593" max="14593" width="6.5703125" style="83" customWidth="1"/>
    <col min="14594" max="14594" width="7.7109375" style="83" customWidth="1"/>
    <col min="14595" max="14595" width="34.140625" style="83" customWidth="1"/>
    <col min="14596" max="14596" width="8.7109375" style="83" customWidth="1"/>
    <col min="14597" max="14597" width="38.42578125" style="83" customWidth="1"/>
    <col min="14598" max="14599" width="12.140625" style="83" customWidth="1"/>
    <col min="14600" max="14601" width="0" style="83" hidden="1" customWidth="1"/>
    <col min="14602" max="14602" width="9.140625" style="83"/>
    <col min="14603" max="14603" width="11.7109375" style="83" customWidth="1"/>
    <col min="14604" max="14604" width="9" style="83" customWidth="1"/>
    <col min="14605" max="14606" width="9.140625" style="83"/>
    <col min="14607" max="14607" width="10.140625" style="83" customWidth="1"/>
    <col min="14608" max="14848" width="9.140625" style="83"/>
    <col min="14849" max="14849" width="6.5703125" style="83" customWidth="1"/>
    <col min="14850" max="14850" width="7.7109375" style="83" customWidth="1"/>
    <col min="14851" max="14851" width="34.140625" style="83" customWidth="1"/>
    <col min="14852" max="14852" width="8.7109375" style="83" customWidth="1"/>
    <col min="14853" max="14853" width="38.42578125" style="83" customWidth="1"/>
    <col min="14854" max="14855" width="12.140625" style="83" customWidth="1"/>
    <col min="14856" max="14857" width="0" style="83" hidden="1" customWidth="1"/>
    <col min="14858" max="14858" width="9.140625" style="83"/>
    <col min="14859" max="14859" width="11.7109375" style="83" customWidth="1"/>
    <col min="14860" max="14860" width="9" style="83" customWidth="1"/>
    <col min="14861" max="14862" width="9.140625" style="83"/>
    <col min="14863" max="14863" width="10.140625" style="83" customWidth="1"/>
    <col min="14864" max="15104" width="9.140625" style="83"/>
    <col min="15105" max="15105" width="6.5703125" style="83" customWidth="1"/>
    <col min="15106" max="15106" width="7.7109375" style="83" customWidth="1"/>
    <col min="15107" max="15107" width="34.140625" style="83" customWidth="1"/>
    <col min="15108" max="15108" width="8.7109375" style="83" customWidth="1"/>
    <col min="15109" max="15109" width="38.42578125" style="83" customWidth="1"/>
    <col min="15110" max="15111" width="12.140625" style="83" customWidth="1"/>
    <col min="15112" max="15113" width="0" style="83" hidden="1" customWidth="1"/>
    <col min="15114" max="15114" width="9.140625" style="83"/>
    <col min="15115" max="15115" width="11.7109375" style="83" customWidth="1"/>
    <col min="15116" max="15116" width="9" style="83" customWidth="1"/>
    <col min="15117" max="15118" width="9.140625" style="83"/>
    <col min="15119" max="15119" width="10.140625" style="83" customWidth="1"/>
    <col min="15120" max="15360" width="9.140625" style="83"/>
    <col min="15361" max="15361" width="6.5703125" style="83" customWidth="1"/>
    <col min="15362" max="15362" width="7.7109375" style="83" customWidth="1"/>
    <col min="15363" max="15363" width="34.140625" style="83" customWidth="1"/>
    <col min="15364" max="15364" width="8.7109375" style="83" customWidth="1"/>
    <col min="15365" max="15365" width="38.42578125" style="83" customWidth="1"/>
    <col min="15366" max="15367" width="12.140625" style="83" customWidth="1"/>
    <col min="15368" max="15369" width="0" style="83" hidden="1" customWidth="1"/>
    <col min="15370" max="15370" width="9.140625" style="83"/>
    <col min="15371" max="15371" width="11.7109375" style="83" customWidth="1"/>
    <col min="15372" max="15372" width="9" style="83" customWidth="1"/>
    <col min="15373" max="15374" width="9.140625" style="83"/>
    <col min="15375" max="15375" width="10.140625" style="83" customWidth="1"/>
    <col min="15376" max="15616" width="9.140625" style="83"/>
    <col min="15617" max="15617" width="6.5703125" style="83" customWidth="1"/>
    <col min="15618" max="15618" width="7.7109375" style="83" customWidth="1"/>
    <col min="15619" max="15619" width="34.140625" style="83" customWidth="1"/>
    <col min="15620" max="15620" width="8.7109375" style="83" customWidth="1"/>
    <col min="15621" max="15621" width="38.42578125" style="83" customWidth="1"/>
    <col min="15622" max="15623" width="12.140625" style="83" customWidth="1"/>
    <col min="15624" max="15625" width="0" style="83" hidden="1" customWidth="1"/>
    <col min="15626" max="15626" width="9.140625" style="83"/>
    <col min="15627" max="15627" width="11.7109375" style="83" customWidth="1"/>
    <col min="15628" max="15628" width="9" style="83" customWidth="1"/>
    <col min="15629" max="15630" width="9.140625" style="83"/>
    <col min="15631" max="15631" width="10.140625" style="83" customWidth="1"/>
    <col min="15632" max="15872" width="9.140625" style="83"/>
    <col min="15873" max="15873" width="6.5703125" style="83" customWidth="1"/>
    <col min="15874" max="15874" width="7.7109375" style="83" customWidth="1"/>
    <col min="15875" max="15875" width="34.140625" style="83" customWidth="1"/>
    <col min="15876" max="15876" width="8.7109375" style="83" customWidth="1"/>
    <col min="15877" max="15877" width="38.42578125" style="83" customWidth="1"/>
    <col min="15878" max="15879" width="12.140625" style="83" customWidth="1"/>
    <col min="15880" max="15881" width="0" style="83" hidden="1" customWidth="1"/>
    <col min="15882" max="15882" width="9.140625" style="83"/>
    <col min="15883" max="15883" width="11.7109375" style="83" customWidth="1"/>
    <col min="15884" max="15884" width="9" style="83" customWidth="1"/>
    <col min="15885" max="15886" width="9.140625" style="83"/>
    <col min="15887" max="15887" width="10.140625" style="83" customWidth="1"/>
    <col min="15888" max="16128" width="9.140625" style="83"/>
    <col min="16129" max="16129" width="6.5703125" style="83" customWidth="1"/>
    <col min="16130" max="16130" width="7.7109375" style="83" customWidth="1"/>
    <col min="16131" max="16131" width="34.140625" style="83" customWidth="1"/>
    <col min="16132" max="16132" width="8.7109375" style="83" customWidth="1"/>
    <col min="16133" max="16133" width="38.42578125" style="83" customWidth="1"/>
    <col min="16134" max="16135" width="12.140625" style="83" customWidth="1"/>
    <col min="16136" max="16137" width="0" style="83" hidden="1" customWidth="1"/>
    <col min="16138" max="16138" width="9.140625" style="83"/>
    <col min="16139" max="16139" width="11.7109375" style="83" customWidth="1"/>
    <col min="16140" max="16140" width="9" style="83" customWidth="1"/>
    <col min="16141" max="16142" width="9.140625" style="83"/>
    <col min="16143" max="16143" width="10.140625" style="83" customWidth="1"/>
    <col min="16144" max="16384" width="9.140625" style="83"/>
  </cols>
  <sheetData>
    <row r="1" spans="1:16" s="53" customFormat="1" ht="45.75" customHeight="1" x14ac:dyDescent="0.2">
      <c r="A1" s="856" t="s">
        <v>7</v>
      </c>
      <c r="B1" s="453" t="s">
        <v>730</v>
      </c>
      <c r="C1" s="450" t="s">
        <v>281</v>
      </c>
      <c r="D1" s="451" t="s">
        <v>1225</v>
      </c>
      <c r="E1" s="451" t="s">
        <v>1239</v>
      </c>
      <c r="F1" s="774" t="s">
        <v>234</v>
      </c>
      <c r="G1" s="774" t="s">
        <v>1271</v>
      </c>
      <c r="H1" s="774" t="s">
        <v>234</v>
      </c>
      <c r="I1" s="504" t="s">
        <v>235</v>
      </c>
      <c r="J1" s="786" t="s">
        <v>282</v>
      </c>
      <c r="K1" s="52" t="s">
        <v>283</v>
      </c>
      <c r="L1" s="52" t="s">
        <v>284</v>
      </c>
      <c r="M1" s="52" t="s">
        <v>285</v>
      </c>
      <c r="N1" s="52" t="s">
        <v>286</v>
      </c>
      <c r="O1" s="52" t="s">
        <v>287</v>
      </c>
      <c r="P1" s="52" t="s">
        <v>288</v>
      </c>
    </row>
    <row r="2" spans="1:16" s="53" customFormat="1" ht="13.5" customHeight="1" x14ac:dyDescent="0.2">
      <c r="A2" s="857"/>
      <c r="B2" s="650" t="s">
        <v>9</v>
      </c>
      <c r="C2" s="626" t="s">
        <v>10</v>
      </c>
      <c r="D2" s="626" t="s">
        <v>11</v>
      </c>
      <c r="E2" s="626" t="s">
        <v>11</v>
      </c>
      <c r="F2" s="626" t="s">
        <v>236</v>
      </c>
      <c r="G2" s="626" t="s">
        <v>236</v>
      </c>
      <c r="H2" s="794" t="s">
        <v>237</v>
      </c>
      <c r="I2" s="795" t="s">
        <v>289</v>
      </c>
      <c r="J2" s="786"/>
      <c r="K2" s="52"/>
      <c r="L2" s="52"/>
      <c r="M2" s="52"/>
      <c r="N2" s="52"/>
      <c r="O2" s="52"/>
      <c r="P2" s="52"/>
    </row>
    <row r="3" spans="1:16" s="65" customFormat="1" ht="25.5" customHeight="1" x14ac:dyDescent="0.2">
      <c r="A3" s="627" t="s">
        <v>2</v>
      </c>
      <c r="B3" s="776" t="s">
        <v>477</v>
      </c>
      <c r="C3" s="775" t="s">
        <v>296</v>
      </c>
      <c r="D3" s="640">
        <v>14289</v>
      </c>
      <c r="E3" s="640">
        <f>SUM(J3:L3)</f>
        <v>17435</v>
      </c>
      <c r="F3" s="640">
        <v>305</v>
      </c>
      <c r="G3" s="640">
        <f>SUM(E3,F3)</f>
        <v>17740</v>
      </c>
      <c r="H3" s="640"/>
      <c r="I3" s="648">
        <f>SUM(G3,H3)</f>
        <v>17740</v>
      </c>
      <c r="J3" s="785">
        <v>11215</v>
      </c>
      <c r="K3" s="63">
        <v>1662</v>
      </c>
      <c r="L3" s="63">
        <v>4558</v>
      </c>
      <c r="M3" s="63"/>
      <c r="N3" s="63"/>
      <c r="O3" s="63"/>
      <c r="P3" s="63"/>
    </row>
    <row r="4" spans="1:16" s="65" customFormat="1" ht="13.5" customHeight="1" x14ac:dyDescent="0.2">
      <c r="A4" s="627" t="s">
        <v>3</v>
      </c>
      <c r="B4" s="776" t="s">
        <v>478</v>
      </c>
      <c r="C4" s="634" t="s">
        <v>309</v>
      </c>
      <c r="D4" s="640">
        <v>546</v>
      </c>
      <c r="E4" s="640">
        <f t="shared" ref="E4:E21" si="0">SUM(J4:L4)</f>
        <v>981</v>
      </c>
      <c r="F4" s="640"/>
      <c r="G4" s="640">
        <f t="shared" ref="G4:G60" si="1">SUM(E4,F4)</f>
        <v>981</v>
      </c>
      <c r="H4" s="640"/>
      <c r="I4" s="648">
        <f t="shared" ref="I4:I60" si="2">SUM(G4,H4)</f>
        <v>981</v>
      </c>
      <c r="J4" s="787">
        <v>252</v>
      </c>
      <c r="K4" s="55">
        <v>49</v>
      </c>
      <c r="L4" s="55">
        <v>680</v>
      </c>
      <c r="M4" s="60"/>
      <c r="N4" s="63"/>
      <c r="O4" s="63"/>
      <c r="P4" s="63"/>
    </row>
    <row r="5" spans="1:16" s="65" customFormat="1" ht="27.75" customHeight="1" x14ac:dyDescent="0.2">
      <c r="A5" s="627" t="s">
        <v>49</v>
      </c>
      <c r="B5" s="776" t="s">
        <v>479</v>
      </c>
      <c r="C5" s="775" t="s">
        <v>293</v>
      </c>
      <c r="D5" s="640">
        <v>915</v>
      </c>
      <c r="E5" s="640">
        <f t="shared" si="0"/>
        <v>1514</v>
      </c>
      <c r="F5" s="640">
        <v>496</v>
      </c>
      <c r="G5" s="640">
        <f t="shared" si="1"/>
        <v>2010</v>
      </c>
      <c r="H5" s="640">
        <v>1000</v>
      </c>
      <c r="I5" s="648">
        <f t="shared" si="2"/>
        <v>3010</v>
      </c>
      <c r="J5" s="785"/>
      <c r="K5" s="55"/>
      <c r="L5" s="55">
        <v>1514</v>
      </c>
      <c r="M5" s="60"/>
      <c r="N5" s="63"/>
      <c r="O5" s="63"/>
      <c r="P5" s="63"/>
    </row>
    <row r="6" spans="1:16" s="65" customFormat="1" ht="14.25" customHeight="1" x14ac:dyDescent="0.2">
      <c r="A6" s="627" t="s">
        <v>12</v>
      </c>
      <c r="B6" s="776" t="s">
        <v>482</v>
      </c>
      <c r="C6" s="775" t="s">
        <v>306</v>
      </c>
      <c r="D6" s="640">
        <v>6335</v>
      </c>
      <c r="E6" s="640">
        <f t="shared" si="0"/>
        <v>5905</v>
      </c>
      <c r="F6" s="640"/>
      <c r="G6" s="640">
        <f t="shared" si="1"/>
        <v>5905</v>
      </c>
      <c r="H6" s="640">
        <v>479</v>
      </c>
      <c r="I6" s="648">
        <f t="shared" si="2"/>
        <v>6384</v>
      </c>
      <c r="J6" s="787">
        <v>4981</v>
      </c>
      <c r="K6" s="55">
        <v>645</v>
      </c>
      <c r="L6" s="55">
        <v>279</v>
      </c>
      <c r="M6" s="60"/>
      <c r="N6" s="63"/>
      <c r="O6" s="63"/>
      <c r="P6" s="63"/>
    </row>
    <row r="7" spans="1:16" s="65" customFormat="1" ht="13.5" customHeight="1" x14ac:dyDescent="0.2">
      <c r="A7" s="627" t="s">
        <v>50</v>
      </c>
      <c r="B7" s="776" t="s">
        <v>483</v>
      </c>
      <c r="C7" s="775" t="s">
        <v>294</v>
      </c>
      <c r="D7" s="640">
        <v>105</v>
      </c>
      <c r="E7" s="640">
        <f t="shared" si="0"/>
        <v>105</v>
      </c>
      <c r="F7" s="640"/>
      <c r="G7" s="640">
        <f t="shared" si="1"/>
        <v>105</v>
      </c>
      <c r="H7" s="640"/>
      <c r="I7" s="648">
        <f t="shared" si="2"/>
        <v>105</v>
      </c>
      <c r="J7" s="785"/>
      <c r="K7" s="55"/>
      <c r="L7" s="55">
        <v>105</v>
      </c>
      <c r="M7" s="60"/>
      <c r="N7" s="63"/>
      <c r="O7" s="63"/>
      <c r="P7" s="63"/>
    </row>
    <row r="8" spans="1:16" s="65" customFormat="1" ht="13.5" customHeight="1" x14ac:dyDescent="0.2">
      <c r="A8" s="627" t="s">
        <v>13</v>
      </c>
      <c r="B8" s="776" t="s">
        <v>1263</v>
      </c>
      <c r="C8" s="775" t="s">
        <v>1264</v>
      </c>
      <c r="D8" s="640"/>
      <c r="E8" s="640"/>
      <c r="F8" s="640">
        <v>939</v>
      </c>
      <c r="G8" s="640">
        <f t="shared" si="1"/>
        <v>939</v>
      </c>
      <c r="H8" s="640">
        <v>840</v>
      </c>
      <c r="I8" s="648">
        <f t="shared" si="2"/>
        <v>1779</v>
      </c>
      <c r="J8" s="785"/>
      <c r="K8" s="640"/>
      <c r="L8" s="640"/>
      <c r="M8" s="635"/>
      <c r="N8" s="632"/>
      <c r="O8" s="632"/>
      <c r="P8" s="632"/>
    </row>
    <row r="9" spans="1:16" s="56" customFormat="1" ht="27.75" customHeight="1" x14ac:dyDescent="0.2">
      <c r="A9" s="627" t="s">
        <v>51</v>
      </c>
      <c r="B9" s="776" t="s">
        <v>484</v>
      </c>
      <c r="C9" s="775" t="s">
        <v>290</v>
      </c>
      <c r="D9" s="640">
        <v>445</v>
      </c>
      <c r="E9" s="640">
        <f t="shared" si="0"/>
        <v>592</v>
      </c>
      <c r="F9" s="640"/>
      <c r="G9" s="640">
        <f t="shared" si="1"/>
        <v>592</v>
      </c>
      <c r="H9" s="640">
        <v>81</v>
      </c>
      <c r="I9" s="648">
        <f t="shared" si="2"/>
        <v>673</v>
      </c>
      <c r="J9" s="785"/>
      <c r="K9" s="55"/>
      <c r="L9" s="55">
        <v>592</v>
      </c>
      <c r="M9" s="60"/>
      <c r="N9" s="55"/>
      <c r="O9" s="55"/>
      <c r="P9" s="55"/>
    </row>
    <row r="10" spans="1:16" s="65" customFormat="1" ht="27" customHeight="1" x14ac:dyDescent="0.2">
      <c r="A10" s="627" t="s">
        <v>14</v>
      </c>
      <c r="B10" s="776" t="s">
        <v>485</v>
      </c>
      <c r="C10" s="634" t="s">
        <v>486</v>
      </c>
      <c r="D10" s="640">
        <v>255</v>
      </c>
      <c r="E10" s="640">
        <f t="shared" si="0"/>
        <v>202</v>
      </c>
      <c r="F10" s="640">
        <v>265</v>
      </c>
      <c r="G10" s="640">
        <f t="shared" si="1"/>
        <v>467</v>
      </c>
      <c r="H10" s="640"/>
      <c r="I10" s="648">
        <f t="shared" si="2"/>
        <v>467</v>
      </c>
      <c r="J10" s="785"/>
      <c r="K10" s="55"/>
      <c r="L10" s="55">
        <v>202</v>
      </c>
      <c r="M10" s="60"/>
      <c r="N10" s="63"/>
      <c r="O10" s="63"/>
      <c r="P10" s="63"/>
    </row>
    <row r="11" spans="1:16" s="65" customFormat="1" ht="13.5" customHeight="1" x14ac:dyDescent="0.2">
      <c r="A11" s="627" t="s">
        <v>52</v>
      </c>
      <c r="B11" s="776" t="s">
        <v>487</v>
      </c>
      <c r="C11" s="775" t="s">
        <v>297</v>
      </c>
      <c r="D11" s="640">
        <v>1925</v>
      </c>
      <c r="E11" s="640">
        <f t="shared" si="0"/>
        <v>1550</v>
      </c>
      <c r="F11" s="640">
        <v>508</v>
      </c>
      <c r="G11" s="640">
        <f t="shared" si="1"/>
        <v>2058</v>
      </c>
      <c r="H11" s="640"/>
      <c r="I11" s="648">
        <f t="shared" si="2"/>
        <v>2058</v>
      </c>
      <c r="J11" s="785"/>
      <c r="K11" s="55"/>
      <c r="L11" s="55">
        <v>1550</v>
      </c>
      <c r="M11" s="60"/>
      <c r="N11" s="63"/>
      <c r="O11" s="63"/>
      <c r="P11" s="63"/>
    </row>
    <row r="12" spans="1:16" s="65" customFormat="1" ht="13.5" customHeight="1" x14ac:dyDescent="0.2">
      <c r="A12" s="627" t="s">
        <v>15</v>
      </c>
      <c r="B12" s="776" t="s">
        <v>488</v>
      </c>
      <c r="C12" s="634" t="s">
        <v>295</v>
      </c>
      <c r="D12" s="640">
        <v>3115</v>
      </c>
      <c r="E12" s="640">
        <f t="shared" si="0"/>
        <v>3491</v>
      </c>
      <c r="F12" s="640"/>
      <c r="G12" s="640">
        <f t="shared" si="1"/>
        <v>3491</v>
      </c>
      <c r="H12" s="640"/>
      <c r="I12" s="648">
        <f t="shared" si="2"/>
        <v>3491</v>
      </c>
      <c r="J12" s="787">
        <v>2268</v>
      </c>
      <c r="K12" s="55">
        <v>442</v>
      </c>
      <c r="L12" s="55">
        <v>781</v>
      </c>
      <c r="M12" s="60"/>
      <c r="N12" s="63"/>
      <c r="O12" s="63"/>
      <c r="P12" s="63"/>
    </row>
    <row r="13" spans="1:16" s="65" customFormat="1" ht="26.25" customHeight="1" x14ac:dyDescent="0.2">
      <c r="A13" s="627" t="s">
        <v>16</v>
      </c>
      <c r="B13" s="776" t="s">
        <v>489</v>
      </c>
      <c r="C13" s="775" t="s">
        <v>298</v>
      </c>
      <c r="D13" s="640">
        <v>5419</v>
      </c>
      <c r="E13" s="640">
        <f t="shared" si="0"/>
        <v>5398</v>
      </c>
      <c r="F13" s="640"/>
      <c r="G13" s="640">
        <f t="shared" si="1"/>
        <v>5398</v>
      </c>
      <c r="H13" s="640">
        <v>808</v>
      </c>
      <c r="I13" s="648">
        <f t="shared" si="2"/>
        <v>6206</v>
      </c>
      <c r="J13" s="787">
        <v>2520</v>
      </c>
      <c r="K13" s="55">
        <v>491</v>
      </c>
      <c r="L13" s="55">
        <v>2387</v>
      </c>
      <c r="M13" s="60"/>
      <c r="N13" s="63"/>
      <c r="O13" s="63"/>
      <c r="P13" s="63"/>
    </row>
    <row r="14" spans="1:16" s="65" customFormat="1" x14ac:dyDescent="0.2">
      <c r="A14" s="627" t="s">
        <v>18</v>
      </c>
      <c r="B14" s="776" t="s">
        <v>490</v>
      </c>
      <c r="C14" s="775" t="s">
        <v>301</v>
      </c>
      <c r="D14" s="640">
        <v>250</v>
      </c>
      <c r="E14" s="640">
        <f t="shared" si="0"/>
        <v>462</v>
      </c>
      <c r="F14" s="640"/>
      <c r="G14" s="640">
        <f t="shared" si="1"/>
        <v>462</v>
      </c>
      <c r="H14" s="640"/>
      <c r="I14" s="648">
        <f t="shared" si="2"/>
        <v>462</v>
      </c>
      <c r="J14" s="785"/>
      <c r="K14" s="55"/>
      <c r="L14" s="55">
        <v>462</v>
      </c>
      <c r="M14" s="60"/>
      <c r="N14" s="66"/>
      <c r="O14" s="66"/>
      <c r="P14" s="66"/>
    </row>
    <row r="15" spans="1:16" s="65" customFormat="1" x14ac:dyDescent="0.2">
      <c r="A15" s="627" t="s">
        <v>19</v>
      </c>
      <c r="B15" s="776" t="s">
        <v>491</v>
      </c>
      <c r="C15" s="775" t="s">
        <v>492</v>
      </c>
      <c r="D15" s="640">
        <v>380</v>
      </c>
      <c r="E15" s="640">
        <f t="shared" si="0"/>
        <v>382</v>
      </c>
      <c r="F15" s="640"/>
      <c r="G15" s="640">
        <f t="shared" si="1"/>
        <v>382</v>
      </c>
      <c r="H15" s="640"/>
      <c r="I15" s="648">
        <f t="shared" si="2"/>
        <v>382</v>
      </c>
      <c r="J15" s="785"/>
      <c r="K15" s="55"/>
      <c r="L15" s="55">
        <v>382</v>
      </c>
      <c r="M15" s="60"/>
      <c r="N15" s="66"/>
      <c r="O15" s="66"/>
      <c r="P15" s="66"/>
    </row>
    <row r="16" spans="1:16" s="65" customFormat="1" x14ac:dyDescent="0.2">
      <c r="A16" s="627" t="s">
        <v>20</v>
      </c>
      <c r="B16" s="776" t="s">
        <v>493</v>
      </c>
      <c r="C16" s="775" t="s">
        <v>494</v>
      </c>
      <c r="D16" s="640">
        <v>480</v>
      </c>
      <c r="E16" s="640">
        <f t="shared" si="0"/>
        <v>480</v>
      </c>
      <c r="F16" s="640"/>
      <c r="G16" s="640">
        <f t="shared" si="1"/>
        <v>480</v>
      </c>
      <c r="H16" s="640"/>
      <c r="I16" s="648">
        <f t="shared" si="2"/>
        <v>480</v>
      </c>
      <c r="J16" s="785"/>
      <c r="K16" s="55"/>
      <c r="L16" s="55">
        <v>480</v>
      </c>
      <c r="M16" s="60"/>
      <c r="N16" s="66"/>
      <c r="O16" s="66"/>
      <c r="P16" s="66"/>
    </row>
    <row r="17" spans="1:16" s="65" customFormat="1" x14ac:dyDescent="0.2">
      <c r="A17" s="627" t="s">
        <v>21</v>
      </c>
      <c r="B17" s="776" t="s">
        <v>495</v>
      </c>
      <c r="C17" s="634" t="s">
        <v>302</v>
      </c>
      <c r="D17" s="640">
        <v>6300</v>
      </c>
      <c r="E17" s="640">
        <f t="shared" si="0"/>
        <v>6462</v>
      </c>
      <c r="F17" s="640"/>
      <c r="G17" s="640">
        <f t="shared" si="1"/>
        <v>6462</v>
      </c>
      <c r="H17" s="640">
        <v>500</v>
      </c>
      <c r="I17" s="648">
        <f t="shared" si="2"/>
        <v>6962</v>
      </c>
      <c r="J17" s="785">
        <v>4806</v>
      </c>
      <c r="K17" s="55">
        <v>924</v>
      </c>
      <c r="L17" s="55">
        <v>732</v>
      </c>
      <c r="M17" s="60"/>
      <c r="N17" s="66"/>
      <c r="O17" s="66"/>
      <c r="P17" s="66"/>
    </row>
    <row r="18" spans="1:16" s="65" customFormat="1" ht="13.5" customHeight="1" x14ac:dyDescent="0.2">
      <c r="A18" s="627" t="s">
        <v>22</v>
      </c>
      <c r="B18" s="776" t="s">
        <v>496</v>
      </c>
      <c r="C18" s="634" t="s">
        <v>307</v>
      </c>
      <c r="D18" s="640">
        <v>554</v>
      </c>
      <c r="E18" s="640">
        <f t="shared" si="0"/>
        <v>589</v>
      </c>
      <c r="F18" s="640"/>
      <c r="G18" s="640">
        <f t="shared" si="1"/>
        <v>589</v>
      </c>
      <c r="H18" s="640"/>
      <c r="I18" s="648">
        <f t="shared" si="2"/>
        <v>589</v>
      </c>
      <c r="J18" s="787">
        <v>450</v>
      </c>
      <c r="K18" s="55">
        <v>79</v>
      </c>
      <c r="L18" s="55">
        <v>60</v>
      </c>
      <c r="M18" s="60"/>
      <c r="N18" s="63"/>
      <c r="O18" s="63"/>
      <c r="P18" s="63"/>
    </row>
    <row r="19" spans="1:16" s="65" customFormat="1" ht="27" customHeight="1" x14ac:dyDescent="0.2">
      <c r="A19" s="627" t="s">
        <v>23</v>
      </c>
      <c r="B19" s="776" t="s">
        <v>497</v>
      </c>
      <c r="C19" s="775" t="s">
        <v>308</v>
      </c>
      <c r="D19" s="640">
        <v>9987</v>
      </c>
      <c r="E19" s="640">
        <f t="shared" si="0"/>
        <v>8595</v>
      </c>
      <c r="F19" s="640">
        <v>150</v>
      </c>
      <c r="G19" s="640">
        <f t="shared" si="1"/>
        <v>8745</v>
      </c>
      <c r="H19" s="640">
        <v>1594</v>
      </c>
      <c r="I19" s="648">
        <f t="shared" si="2"/>
        <v>10339</v>
      </c>
      <c r="J19" s="785">
        <v>4952</v>
      </c>
      <c r="K19" s="55">
        <v>942</v>
      </c>
      <c r="L19" s="55">
        <v>2701</v>
      </c>
      <c r="M19" s="60"/>
      <c r="N19" s="63"/>
      <c r="O19" s="63"/>
      <c r="P19" s="63"/>
    </row>
    <row r="20" spans="1:16" s="65" customFormat="1" ht="14.25" customHeight="1" x14ac:dyDescent="0.2">
      <c r="A20" s="627" t="s">
        <v>24</v>
      </c>
      <c r="B20" s="776" t="s">
        <v>1219</v>
      </c>
      <c r="C20" s="775" t="s">
        <v>1229</v>
      </c>
      <c r="D20" s="640">
        <v>1770</v>
      </c>
      <c r="E20" s="640">
        <f t="shared" si="0"/>
        <v>494</v>
      </c>
      <c r="F20" s="640"/>
      <c r="G20" s="640">
        <f t="shared" si="1"/>
        <v>494</v>
      </c>
      <c r="H20" s="640"/>
      <c r="I20" s="648">
        <f t="shared" si="2"/>
        <v>494</v>
      </c>
      <c r="J20" s="785"/>
      <c r="K20" s="411"/>
      <c r="L20" s="411">
        <v>494</v>
      </c>
      <c r="M20" s="410"/>
      <c r="N20" s="409"/>
      <c r="O20" s="409"/>
      <c r="P20" s="409"/>
    </row>
    <row r="21" spans="1:16" s="65" customFormat="1" ht="14.25" customHeight="1" x14ac:dyDescent="0.2">
      <c r="A21" s="627" t="s">
        <v>26</v>
      </c>
      <c r="B21" s="776" t="s">
        <v>1230</v>
      </c>
      <c r="C21" s="775" t="s">
        <v>1231</v>
      </c>
      <c r="D21" s="640">
        <v>826</v>
      </c>
      <c r="E21" s="640">
        <f t="shared" si="0"/>
        <v>801</v>
      </c>
      <c r="F21" s="640"/>
      <c r="G21" s="640">
        <f t="shared" si="1"/>
        <v>801</v>
      </c>
      <c r="H21" s="640"/>
      <c r="I21" s="648">
        <f t="shared" si="2"/>
        <v>801</v>
      </c>
      <c r="J21" s="785"/>
      <c r="K21" s="411"/>
      <c r="L21" s="411">
        <v>801</v>
      </c>
      <c r="M21" s="410"/>
      <c r="N21" s="409"/>
      <c r="O21" s="409"/>
      <c r="P21" s="409"/>
    </row>
    <row r="22" spans="1:16" s="65" customFormat="1" ht="14.25" customHeight="1" x14ac:dyDescent="0.2">
      <c r="A22" s="627" t="s">
        <v>27</v>
      </c>
      <c r="B22" s="776" t="s">
        <v>1277</v>
      </c>
      <c r="C22" s="655" t="s">
        <v>1278</v>
      </c>
      <c r="D22" s="640"/>
      <c r="E22" s="640"/>
      <c r="F22" s="640"/>
      <c r="G22" s="640"/>
      <c r="H22" s="640">
        <v>160</v>
      </c>
      <c r="I22" s="648">
        <f t="shared" si="2"/>
        <v>160</v>
      </c>
      <c r="J22" s="785"/>
      <c r="K22" s="640"/>
      <c r="L22" s="640"/>
      <c r="M22" s="635"/>
      <c r="N22" s="632"/>
      <c r="O22" s="632"/>
      <c r="P22" s="632"/>
    </row>
    <row r="23" spans="1:16" s="65" customFormat="1" ht="13.5" customHeight="1" x14ac:dyDescent="0.2">
      <c r="A23" s="627" t="s">
        <v>53</v>
      </c>
      <c r="B23" s="630">
        <v>107060</v>
      </c>
      <c r="C23" s="775" t="s">
        <v>304</v>
      </c>
      <c r="D23" s="640">
        <v>4063</v>
      </c>
      <c r="E23" s="640">
        <v>2750</v>
      </c>
      <c r="F23" s="640"/>
      <c r="G23" s="640">
        <f t="shared" si="1"/>
        <v>2750</v>
      </c>
      <c r="H23" s="640">
        <v>2709</v>
      </c>
      <c r="I23" s="648">
        <f t="shared" si="2"/>
        <v>5459</v>
      </c>
      <c r="J23" s="785"/>
      <c r="K23" s="55"/>
      <c r="L23" s="55"/>
      <c r="M23" s="63"/>
      <c r="N23" s="63"/>
      <c r="O23" s="63"/>
      <c r="P23" s="67"/>
    </row>
    <row r="24" spans="1:16" s="413" customFormat="1" ht="27.75" customHeight="1" x14ac:dyDescent="0.2">
      <c r="A24" s="627" t="s">
        <v>54</v>
      </c>
      <c r="B24" s="651"/>
      <c r="C24" s="652" t="s">
        <v>514</v>
      </c>
      <c r="D24" s="653">
        <f t="shared" ref="D24" si="3">SUM(D3:D23)</f>
        <v>57959</v>
      </c>
      <c r="E24" s="653">
        <f>SUM(E3:E23)</f>
        <v>58188</v>
      </c>
      <c r="F24" s="653">
        <f t="shared" ref="F24:G24" si="4">SUM(F3:F23)</f>
        <v>2663</v>
      </c>
      <c r="G24" s="653">
        <f t="shared" si="4"/>
        <v>60851</v>
      </c>
      <c r="H24" s="653">
        <f>SUM(H3:H23)</f>
        <v>8171</v>
      </c>
      <c r="I24" s="646">
        <f>SUM(I3:I23)</f>
        <v>69022</v>
      </c>
      <c r="J24" s="647">
        <f>SUM(J3:J23)</f>
        <v>31444</v>
      </c>
      <c r="K24" s="414">
        <f>SUM(K3:K23)</f>
        <v>5234</v>
      </c>
      <c r="L24" s="414">
        <f>SUM(L3:L23)</f>
        <v>18760</v>
      </c>
      <c r="M24" s="412"/>
      <c r="N24" s="412"/>
      <c r="O24" s="412"/>
      <c r="P24" s="412"/>
    </row>
    <row r="25" spans="1:16" s="69" customFormat="1" ht="14.25" customHeight="1" x14ac:dyDescent="0.2">
      <c r="A25" s="627" t="s">
        <v>28</v>
      </c>
      <c r="B25" s="630">
        <v>107052</v>
      </c>
      <c r="C25" s="775" t="s">
        <v>36</v>
      </c>
      <c r="D25" s="640"/>
      <c r="E25" s="640"/>
      <c r="F25" s="640"/>
      <c r="G25" s="640">
        <f t="shared" si="1"/>
        <v>0</v>
      </c>
      <c r="H25" s="640"/>
      <c r="I25" s="648">
        <f t="shared" si="2"/>
        <v>0</v>
      </c>
      <c r="J25" s="788"/>
      <c r="K25" s="68"/>
      <c r="L25" s="68"/>
      <c r="M25" s="68"/>
      <c r="N25" s="68"/>
      <c r="O25" s="68"/>
      <c r="P25" s="68"/>
    </row>
    <row r="26" spans="1:16" s="69" customFormat="1" ht="12.75" customHeight="1" x14ac:dyDescent="0.2">
      <c r="A26" s="627" t="s">
        <v>29</v>
      </c>
      <c r="B26" s="630"/>
      <c r="C26" s="654" t="s">
        <v>506</v>
      </c>
      <c r="D26" s="640"/>
      <c r="E26" s="640"/>
      <c r="F26" s="640"/>
      <c r="G26" s="640">
        <f t="shared" si="1"/>
        <v>0</v>
      </c>
      <c r="H26" s="640"/>
      <c r="I26" s="648">
        <f t="shared" si="2"/>
        <v>0</v>
      </c>
      <c r="J26" s="788"/>
      <c r="K26" s="68"/>
      <c r="L26" s="68"/>
      <c r="M26" s="68"/>
      <c r="N26" s="68"/>
      <c r="O26" s="68"/>
      <c r="P26" s="68"/>
    </row>
    <row r="27" spans="1:16" s="69" customFormat="1" ht="24" customHeight="1" x14ac:dyDescent="0.2">
      <c r="A27" s="627" t="s">
        <v>30</v>
      </c>
      <c r="B27" s="630">
        <v>104051</v>
      </c>
      <c r="C27" s="655" t="s">
        <v>303</v>
      </c>
      <c r="D27" s="640"/>
      <c r="E27" s="640"/>
      <c r="F27" s="640"/>
      <c r="G27" s="640">
        <f t="shared" si="1"/>
        <v>0</v>
      </c>
      <c r="H27" s="640"/>
      <c r="I27" s="648">
        <f t="shared" si="2"/>
        <v>0</v>
      </c>
      <c r="J27" s="788"/>
      <c r="K27" s="415"/>
      <c r="L27" s="415"/>
      <c r="M27" s="415"/>
      <c r="N27" s="415"/>
      <c r="O27" s="415"/>
      <c r="P27" s="415"/>
    </row>
    <row r="28" spans="1:16" s="69" customFormat="1" ht="16.5" customHeight="1" x14ac:dyDescent="0.2">
      <c r="A28" s="627" t="s">
        <v>31</v>
      </c>
      <c r="B28" s="630"/>
      <c r="C28" s="654" t="s">
        <v>1221</v>
      </c>
      <c r="D28" s="640"/>
      <c r="E28" s="640"/>
      <c r="F28" s="640"/>
      <c r="G28" s="640">
        <f t="shared" si="1"/>
        <v>0</v>
      </c>
      <c r="H28" s="640"/>
      <c r="I28" s="648">
        <f t="shared" si="2"/>
        <v>0</v>
      </c>
      <c r="J28" s="788"/>
      <c r="K28" s="415"/>
      <c r="L28" s="415"/>
      <c r="M28" s="415"/>
      <c r="N28" s="415"/>
      <c r="O28" s="415"/>
      <c r="P28" s="415"/>
    </row>
    <row r="29" spans="1:16" s="69" customFormat="1" ht="16.5" customHeight="1" x14ac:dyDescent="0.2">
      <c r="A29" s="627" t="s">
        <v>32</v>
      </c>
      <c r="B29" s="776" t="s">
        <v>1222</v>
      </c>
      <c r="C29" s="655" t="s">
        <v>1223</v>
      </c>
      <c r="D29" s="640"/>
      <c r="E29" s="640"/>
      <c r="F29" s="640"/>
      <c r="G29" s="640">
        <f t="shared" si="1"/>
        <v>0</v>
      </c>
      <c r="H29" s="640"/>
      <c r="I29" s="648">
        <f t="shared" si="2"/>
        <v>0</v>
      </c>
      <c r="J29" s="788"/>
      <c r="K29" s="415"/>
      <c r="L29" s="415"/>
      <c r="M29" s="415"/>
      <c r="N29" s="415"/>
      <c r="O29" s="415"/>
      <c r="P29" s="415"/>
    </row>
    <row r="30" spans="1:16" s="69" customFormat="1" ht="13.5" customHeight="1" x14ac:dyDescent="0.2">
      <c r="A30" s="627" t="s">
        <v>33</v>
      </c>
      <c r="B30" s="630"/>
      <c r="C30" s="654" t="s">
        <v>1262</v>
      </c>
      <c r="D30" s="640"/>
      <c r="E30" s="640"/>
      <c r="F30" s="640">
        <v>384</v>
      </c>
      <c r="G30" s="640">
        <f t="shared" si="1"/>
        <v>384</v>
      </c>
      <c r="H30" s="640"/>
      <c r="I30" s="648">
        <f t="shared" si="2"/>
        <v>384</v>
      </c>
      <c r="J30" s="788"/>
      <c r="K30" s="415"/>
      <c r="L30" s="415"/>
      <c r="M30" s="415"/>
      <c r="N30" s="415"/>
      <c r="O30" s="415"/>
      <c r="P30" s="415"/>
    </row>
    <row r="31" spans="1:16" s="56" customFormat="1" ht="27" customHeight="1" x14ac:dyDescent="0.2">
      <c r="A31" s="627" t="s">
        <v>35</v>
      </c>
      <c r="B31" s="776" t="s">
        <v>477</v>
      </c>
      <c r="C31" s="775" t="s">
        <v>296</v>
      </c>
      <c r="D31" s="640"/>
      <c r="E31" s="640"/>
      <c r="F31" s="640"/>
      <c r="G31" s="640">
        <f t="shared" si="1"/>
        <v>0</v>
      </c>
      <c r="H31" s="640"/>
      <c r="I31" s="648">
        <f t="shared" si="2"/>
        <v>0</v>
      </c>
      <c r="J31" s="785"/>
      <c r="K31" s="55"/>
      <c r="L31" s="55"/>
      <c r="M31" s="55"/>
      <c r="N31" s="55">
        <f>SUM(N3:N24)</f>
        <v>0</v>
      </c>
      <c r="O31" s="55"/>
      <c r="P31" s="55"/>
    </row>
    <row r="32" spans="1:16" s="56" customFormat="1" ht="27" customHeight="1" x14ac:dyDescent="0.2">
      <c r="A32" s="627" t="s">
        <v>37</v>
      </c>
      <c r="B32" s="776"/>
      <c r="C32" s="654" t="s">
        <v>310</v>
      </c>
      <c r="D32" s="640">
        <v>11008</v>
      </c>
      <c r="E32" s="640">
        <v>15614</v>
      </c>
      <c r="F32" s="640"/>
      <c r="G32" s="640">
        <f t="shared" si="1"/>
        <v>15614</v>
      </c>
      <c r="H32" s="640"/>
      <c r="I32" s="648">
        <f t="shared" si="2"/>
        <v>15614</v>
      </c>
      <c r="J32" s="785"/>
      <c r="K32" s="55"/>
      <c r="L32" s="55"/>
      <c r="M32" s="55"/>
      <c r="N32" s="55"/>
      <c r="O32" s="55"/>
      <c r="P32" s="55"/>
    </row>
    <row r="33" spans="1:16" s="56" customFormat="1" ht="13.5" customHeight="1" x14ac:dyDescent="0.2">
      <c r="A33" s="627" t="s">
        <v>38</v>
      </c>
      <c r="B33" s="776"/>
      <c r="C33" s="654" t="s">
        <v>1232</v>
      </c>
      <c r="D33" s="640">
        <v>200</v>
      </c>
      <c r="E33" s="640">
        <v>200</v>
      </c>
      <c r="F33" s="640"/>
      <c r="G33" s="640">
        <f t="shared" si="1"/>
        <v>200</v>
      </c>
      <c r="H33" s="640"/>
      <c r="I33" s="648">
        <f t="shared" si="2"/>
        <v>200</v>
      </c>
      <c r="J33" s="785"/>
      <c r="K33" s="55"/>
      <c r="L33" s="55"/>
      <c r="M33" s="55"/>
      <c r="N33" s="55"/>
      <c r="O33" s="55"/>
      <c r="P33" s="55"/>
    </row>
    <row r="34" spans="1:16" s="56" customFormat="1" ht="13.5" customHeight="1" x14ac:dyDescent="0.2">
      <c r="A34" s="627" t="s">
        <v>39</v>
      </c>
      <c r="B34" s="630"/>
      <c r="C34" s="656" t="s">
        <v>265</v>
      </c>
      <c r="D34" s="657">
        <f>SUM(D25:D33)</f>
        <v>11208</v>
      </c>
      <c r="E34" s="657">
        <f>SUM(E25:E33)</f>
        <v>15814</v>
      </c>
      <c r="F34" s="657">
        <f t="shared" ref="F34:I34" si="5">SUM(F25:F33)</f>
        <v>384</v>
      </c>
      <c r="G34" s="657">
        <f t="shared" si="5"/>
        <v>16198</v>
      </c>
      <c r="H34" s="657">
        <f t="shared" si="5"/>
        <v>0</v>
      </c>
      <c r="I34" s="649">
        <f t="shared" si="5"/>
        <v>16198</v>
      </c>
      <c r="J34" s="785"/>
      <c r="K34" s="55"/>
      <c r="L34" s="55"/>
      <c r="M34" s="55"/>
      <c r="N34" s="55"/>
      <c r="O34" s="55"/>
      <c r="P34" s="55"/>
    </row>
    <row r="35" spans="1:16" s="69" customFormat="1" ht="27.75" customHeight="1" x14ac:dyDescent="0.2">
      <c r="A35" s="627" t="s">
        <v>40</v>
      </c>
      <c r="B35" s="630"/>
      <c r="C35" s="652" t="s">
        <v>724</v>
      </c>
      <c r="D35" s="640">
        <f>SUM(H35:O35)</f>
        <v>0</v>
      </c>
      <c r="E35" s="640">
        <f>SUM(J35:P35)</f>
        <v>0</v>
      </c>
      <c r="F35" s="640"/>
      <c r="G35" s="640">
        <f t="shared" si="1"/>
        <v>0</v>
      </c>
      <c r="H35" s="640"/>
      <c r="I35" s="648">
        <f t="shared" si="2"/>
        <v>0</v>
      </c>
      <c r="J35" s="788"/>
      <c r="K35" s="68"/>
      <c r="L35" s="68"/>
      <c r="M35" s="68"/>
      <c r="N35" s="68"/>
      <c r="O35" s="68"/>
      <c r="P35" s="68"/>
    </row>
    <row r="36" spans="1:16" s="56" customFormat="1" ht="27" customHeight="1" x14ac:dyDescent="0.2">
      <c r="A36" s="627" t="s">
        <v>41</v>
      </c>
      <c r="B36" s="776" t="s">
        <v>477</v>
      </c>
      <c r="C36" s="775" t="s">
        <v>296</v>
      </c>
      <c r="D36" s="640"/>
      <c r="E36" s="640"/>
      <c r="F36" s="640"/>
      <c r="G36" s="640">
        <f t="shared" si="1"/>
        <v>0</v>
      </c>
      <c r="H36" s="640"/>
      <c r="I36" s="648">
        <f t="shared" si="2"/>
        <v>0</v>
      </c>
      <c r="J36" s="785"/>
      <c r="K36" s="55"/>
      <c r="L36" s="55"/>
      <c r="M36" s="55"/>
      <c r="N36" s="55"/>
      <c r="O36" s="55"/>
      <c r="P36" s="55"/>
    </row>
    <row r="37" spans="1:16" s="56" customFormat="1" ht="13.9" customHeight="1" x14ac:dyDescent="0.2">
      <c r="A37" s="627" t="s">
        <v>42</v>
      </c>
      <c r="B37" s="776"/>
      <c r="C37" s="654" t="s">
        <v>500</v>
      </c>
      <c r="D37" s="640">
        <v>60</v>
      </c>
      <c r="E37" s="640">
        <v>60</v>
      </c>
      <c r="F37" s="640"/>
      <c r="G37" s="640">
        <f t="shared" si="1"/>
        <v>60</v>
      </c>
      <c r="H37" s="640"/>
      <c r="I37" s="648">
        <f t="shared" si="2"/>
        <v>60</v>
      </c>
      <c r="J37" s="785"/>
      <c r="K37" s="55"/>
      <c r="L37" s="55"/>
      <c r="M37" s="55"/>
      <c r="N37" s="55"/>
      <c r="O37" s="55"/>
      <c r="P37" s="55"/>
    </row>
    <row r="38" spans="1:16" s="56" customFormat="1" ht="13.9" customHeight="1" x14ac:dyDescent="0.2">
      <c r="A38" s="627" t="s">
        <v>43</v>
      </c>
      <c r="B38" s="776"/>
      <c r="C38" s="654" t="s">
        <v>725</v>
      </c>
      <c r="D38" s="640">
        <v>36</v>
      </c>
      <c r="E38" s="640">
        <v>36</v>
      </c>
      <c r="F38" s="640"/>
      <c r="G38" s="640">
        <f t="shared" si="1"/>
        <v>36</v>
      </c>
      <c r="H38" s="640"/>
      <c r="I38" s="648">
        <f t="shared" si="2"/>
        <v>36</v>
      </c>
      <c r="J38" s="785"/>
      <c r="K38" s="55"/>
      <c r="L38" s="55"/>
      <c r="M38" s="55"/>
      <c r="N38" s="55"/>
      <c r="O38" s="55"/>
      <c r="P38" s="55"/>
    </row>
    <row r="39" spans="1:16" s="56" customFormat="1" ht="12" customHeight="1" x14ac:dyDescent="0.2">
      <c r="A39" s="627" t="s">
        <v>44</v>
      </c>
      <c r="B39" s="776"/>
      <c r="C39" s="654" t="s">
        <v>726</v>
      </c>
      <c r="D39" s="640">
        <v>24</v>
      </c>
      <c r="E39" s="640">
        <v>30</v>
      </c>
      <c r="F39" s="640"/>
      <c r="G39" s="640">
        <f t="shared" si="1"/>
        <v>30</v>
      </c>
      <c r="H39" s="640"/>
      <c r="I39" s="648">
        <f t="shared" si="2"/>
        <v>30</v>
      </c>
      <c r="J39" s="785"/>
      <c r="K39" s="55"/>
      <c r="L39" s="55"/>
      <c r="M39" s="55"/>
      <c r="N39" s="55"/>
      <c r="O39" s="55"/>
      <c r="P39" s="55"/>
    </row>
    <row r="40" spans="1:16" s="56" customFormat="1" ht="13.5" customHeight="1" x14ac:dyDescent="0.2">
      <c r="A40" s="627" t="s">
        <v>45</v>
      </c>
      <c r="B40" s="630"/>
      <c r="C40" s="654" t="s">
        <v>727</v>
      </c>
      <c r="D40" s="640"/>
      <c r="E40" s="640">
        <v>14</v>
      </c>
      <c r="F40" s="640"/>
      <c r="G40" s="640">
        <f t="shared" si="1"/>
        <v>14</v>
      </c>
      <c r="H40" s="640"/>
      <c r="I40" s="648">
        <f t="shared" si="2"/>
        <v>14</v>
      </c>
      <c r="J40" s="785"/>
      <c r="K40" s="55"/>
      <c r="L40" s="55"/>
      <c r="M40" s="55"/>
      <c r="N40" s="55"/>
      <c r="O40" s="55"/>
      <c r="P40" s="55"/>
    </row>
    <row r="41" spans="1:16" s="56" customFormat="1" ht="13.5" customHeight="1" x14ac:dyDescent="0.2">
      <c r="A41" s="627" t="s">
        <v>55</v>
      </c>
      <c r="B41" s="630"/>
      <c r="C41" s="654" t="s">
        <v>728</v>
      </c>
      <c r="D41" s="640">
        <v>35</v>
      </c>
      <c r="E41" s="640">
        <v>35</v>
      </c>
      <c r="F41" s="640"/>
      <c r="G41" s="640">
        <f t="shared" si="1"/>
        <v>35</v>
      </c>
      <c r="H41" s="640"/>
      <c r="I41" s="648">
        <f t="shared" si="2"/>
        <v>35</v>
      </c>
      <c r="J41" s="785"/>
      <c r="K41" s="55"/>
      <c r="L41" s="55"/>
      <c r="M41" s="55"/>
      <c r="N41" s="55"/>
      <c r="O41" s="55"/>
      <c r="P41" s="55"/>
    </row>
    <row r="42" spans="1:16" s="56" customFormat="1" ht="13.5" customHeight="1" x14ac:dyDescent="0.2">
      <c r="A42" s="627" t="s">
        <v>56</v>
      </c>
      <c r="B42" s="861"/>
      <c r="C42" s="654" t="s">
        <v>312</v>
      </c>
      <c r="D42" s="640">
        <v>65</v>
      </c>
      <c r="E42" s="640">
        <v>65</v>
      </c>
      <c r="F42" s="640"/>
      <c r="G42" s="640">
        <f t="shared" si="1"/>
        <v>65</v>
      </c>
      <c r="H42" s="640"/>
      <c r="I42" s="648">
        <f t="shared" si="2"/>
        <v>65</v>
      </c>
      <c r="J42" s="785"/>
      <c r="K42" s="55"/>
      <c r="L42" s="55"/>
      <c r="M42" s="55"/>
      <c r="N42" s="55"/>
      <c r="O42" s="55"/>
      <c r="P42" s="55"/>
    </row>
    <row r="43" spans="1:16" s="56" customFormat="1" ht="13.5" customHeight="1" x14ac:dyDescent="0.2">
      <c r="A43" s="627" t="s">
        <v>57</v>
      </c>
      <c r="B43" s="861"/>
      <c r="C43" s="654" t="s">
        <v>313</v>
      </c>
      <c r="D43" s="640">
        <v>75</v>
      </c>
      <c r="E43" s="640">
        <v>75</v>
      </c>
      <c r="F43" s="640"/>
      <c r="G43" s="640">
        <f t="shared" si="1"/>
        <v>75</v>
      </c>
      <c r="H43" s="640"/>
      <c r="I43" s="648">
        <f t="shared" si="2"/>
        <v>75</v>
      </c>
      <c r="J43" s="785"/>
      <c r="K43" s="55"/>
      <c r="L43" s="55"/>
      <c r="M43" s="55"/>
      <c r="N43" s="55"/>
      <c r="O43" s="55"/>
      <c r="P43" s="55"/>
    </row>
    <row r="44" spans="1:16" s="56" customFormat="1" ht="13.5" customHeight="1" x14ac:dyDescent="0.2">
      <c r="A44" s="627" t="s">
        <v>47</v>
      </c>
      <c r="B44" s="630"/>
      <c r="C44" s="656" t="s">
        <v>265</v>
      </c>
      <c r="D44" s="658">
        <f>SUM(D37:D43)</f>
        <v>295</v>
      </c>
      <c r="E44" s="658">
        <f>SUM(E37:E43)</f>
        <v>315</v>
      </c>
      <c r="F44" s="658">
        <f t="shared" ref="F44:I44" si="6">SUM(F37:F43)</f>
        <v>0</v>
      </c>
      <c r="G44" s="658">
        <f t="shared" si="6"/>
        <v>315</v>
      </c>
      <c r="H44" s="658">
        <f t="shared" si="6"/>
        <v>0</v>
      </c>
      <c r="I44" s="659">
        <f t="shared" si="6"/>
        <v>315</v>
      </c>
      <c r="J44" s="785"/>
      <c r="K44" s="55"/>
      <c r="L44" s="55"/>
      <c r="M44" s="55"/>
      <c r="N44" s="55"/>
      <c r="O44" s="55"/>
      <c r="P44" s="55"/>
    </row>
    <row r="45" spans="1:16" s="56" customFormat="1" ht="13.5" customHeight="1" x14ac:dyDescent="0.2">
      <c r="A45" s="627" t="s">
        <v>199</v>
      </c>
      <c r="B45" s="630"/>
      <c r="C45" s="660" t="s">
        <v>314</v>
      </c>
      <c r="D45" s="640">
        <f>SUM(H45:O45)</f>
        <v>0</v>
      </c>
      <c r="E45" s="640">
        <f>SUM(J45:P45)</f>
        <v>0</v>
      </c>
      <c r="F45" s="640"/>
      <c r="G45" s="640">
        <f t="shared" si="1"/>
        <v>0</v>
      </c>
      <c r="H45" s="640"/>
      <c r="I45" s="648">
        <f t="shared" si="2"/>
        <v>0</v>
      </c>
      <c r="J45" s="785"/>
      <c r="K45" s="55"/>
      <c r="L45" s="55"/>
      <c r="M45" s="55"/>
      <c r="N45" s="55"/>
      <c r="O45" s="55"/>
      <c r="P45" s="55"/>
    </row>
    <row r="46" spans="1:16" s="73" customFormat="1" ht="27" customHeight="1" x14ac:dyDescent="0.2">
      <c r="A46" s="627" t="s">
        <v>200</v>
      </c>
      <c r="B46" s="776" t="s">
        <v>477</v>
      </c>
      <c r="C46" s="775" t="s">
        <v>315</v>
      </c>
      <c r="D46" s="657">
        <v>200</v>
      </c>
      <c r="E46" s="657">
        <v>200</v>
      </c>
      <c r="F46" s="657"/>
      <c r="G46" s="657">
        <f t="shared" si="1"/>
        <v>200</v>
      </c>
      <c r="H46" s="657"/>
      <c r="I46" s="648">
        <f t="shared" si="2"/>
        <v>200</v>
      </c>
      <c r="J46" s="789"/>
      <c r="K46" s="62"/>
      <c r="L46" s="62"/>
      <c r="M46" s="62"/>
      <c r="N46" s="72"/>
      <c r="O46" s="62"/>
      <c r="P46" s="62"/>
    </row>
    <row r="47" spans="1:16" s="56" customFormat="1" ht="13.5" customHeight="1" x14ac:dyDescent="0.2">
      <c r="A47" s="627" t="s">
        <v>201</v>
      </c>
      <c r="B47" s="860" t="s">
        <v>502</v>
      </c>
      <c r="C47" s="860"/>
      <c r="D47" s="640">
        <v>0</v>
      </c>
      <c r="E47" s="640">
        <v>0</v>
      </c>
      <c r="F47" s="640"/>
      <c r="G47" s="640">
        <f t="shared" si="1"/>
        <v>0</v>
      </c>
      <c r="H47" s="640"/>
      <c r="I47" s="648">
        <f t="shared" si="2"/>
        <v>0</v>
      </c>
      <c r="J47" s="790"/>
      <c r="K47" s="72"/>
      <c r="L47" s="72"/>
      <c r="M47" s="72"/>
      <c r="N47" s="72"/>
      <c r="O47" s="72"/>
      <c r="P47" s="72"/>
    </row>
    <row r="48" spans="1:16" s="56" customFormat="1" ht="13.5" customHeight="1" x14ac:dyDescent="0.2">
      <c r="A48" s="627" t="s">
        <v>203</v>
      </c>
      <c r="B48" s="860" t="s">
        <v>321</v>
      </c>
      <c r="C48" s="860"/>
      <c r="D48" s="640">
        <v>15634</v>
      </c>
      <c r="E48" s="640">
        <v>16776</v>
      </c>
      <c r="F48" s="640">
        <v>-4745</v>
      </c>
      <c r="G48" s="640">
        <f t="shared" si="1"/>
        <v>12031</v>
      </c>
      <c r="H48" s="640">
        <v>-2450</v>
      </c>
      <c r="I48" s="648">
        <f t="shared" si="2"/>
        <v>9581</v>
      </c>
      <c r="J48" s="790"/>
      <c r="K48" s="72"/>
      <c r="L48" s="72"/>
      <c r="M48" s="72"/>
      <c r="N48" s="72"/>
      <c r="O48" s="72"/>
      <c r="P48" s="72"/>
    </row>
    <row r="49" spans="1:17" s="322" customFormat="1" ht="13.5" customHeight="1" x14ac:dyDescent="0.2">
      <c r="A49" s="627" t="s">
        <v>205</v>
      </c>
      <c r="B49" s="858" t="s">
        <v>316</v>
      </c>
      <c r="C49" s="858"/>
      <c r="D49" s="638">
        <f>SUM(D24,D34,D44,D46,D47,D48)</f>
        <v>85296</v>
      </c>
      <c r="E49" s="638">
        <f>SUM(E24,E34,E44,E46,E47,E48)</f>
        <v>91293</v>
      </c>
      <c r="F49" s="638">
        <f t="shared" ref="F49:I49" si="7">SUM(F24,F34,F44,F46,F47,F48)</f>
        <v>-1698</v>
      </c>
      <c r="G49" s="638">
        <f t="shared" si="7"/>
        <v>89595</v>
      </c>
      <c r="H49" s="638">
        <f t="shared" si="7"/>
        <v>5721</v>
      </c>
      <c r="I49" s="639">
        <f t="shared" si="7"/>
        <v>95316</v>
      </c>
      <c r="J49" s="791"/>
      <c r="K49" s="326"/>
      <c r="L49" s="326"/>
      <c r="M49" s="326"/>
      <c r="N49" s="326"/>
      <c r="O49" s="326"/>
      <c r="P49" s="326">
        <f>SUM(P23:P46)</f>
        <v>0</v>
      </c>
      <c r="Q49" s="327"/>
    </row>
    <row r="50" spans="1:17" s="56" customFormat="1" ht="13.5" customHeight="1" x14ac:dyDescent="0.2">
      <c r="A50" s="627" t="s">
        <v>206</v>
      </c>
      <c r="B50" s="860" t="s">
        <v>317</v>
      </c>
      <c r="C50" s="860"/>
      <c r="D50" s="640">
        <v>89157</v>
      </c>
      <c r="E50" s="640">
        <v>104057</v>
      </c>
      <c r="F50" s="640">
        <v>1463</v>
      </c>
      <c r="G50" s="640">
        <f t="shared" si="1"/>
        <v>105520</v>
      </c>
      <c r="H50" s="640">
        <v>2479</v>
      </c>
      <c r="I50" s="648">
        <f t="shared" si="2"/>
        <v>107999</v>
      </c>
      <c r="J50" s="790"/>
      <c r="K50" s="72"/>
      <c r="L50" s="72"/>
      <c r="M50" s="72"/>
      <c r="N50" s="72"/>
      <c r="O50" s="72"/>
      <c r="P50" s="72"/>
    </row>
    <row r="51" spans="1:17" s="56" customFormat="1" ht="13.5" customHeight="1" x14ac:dyDescent="0.2">
      <c r="A51" s="627" t="s">
        <v>207</v>
      </c>
      <c r="B51" s="860" t="s">
        <v>318</v>
      </c>
      <c r="C51" s="860"/>
      <c r="D51" s="640">
        <v>42609</v>
      </c>
      <c r="E51" s="640">
        <v>0</v>
      </c>
      <c r="F51" s="640">
        <v>180</v>
      </c>
      <c r="G51" s="640">
        <f t="shared" si="1"/>
        <v>180</v>
      </c>
      <c r="H51" s="640">
        <v>2716</v>
      </c>
      <c r="I51" s="648">
        <f t="shared" si="2"/>
        <v>2896</v>
      </c>
      <c r="J51" s="790"/>
      <c r="K51" s="72"/>
      <c r="L51" s="72"/>
      <c r="M51" s="72"/>
      <c r="N51" s="72"/>
      <c r="O51" s="72"/>
      <c r="P51" s="72"/>
    </row>
    <row r="52" spans="1:17" s="56" customFormat="1" ht="26.25" customHeight="1" x14ac:dyDescent="0.2">
      <c r="A52" s="627" t="s">
        <v>208</v>
      </c>
      <c r="B52" s="860" t="s">
        <v>319</v>
      </c>
      <c r="C52" s="860"/>
      <c r="D52" s="640">
        <f>SUM(H52:O52)</f>
        <v>45923</v>
      </c>
      <c r="E52" s="640">
        <f>SUM(J52:P52)</f>
        <v>0</v>
      </c>
      <c r="F52" s="640">
        <v>45923</v>
      </c>
      <c r="G52" s="640">
        <f t="shared" si="1"/>
        <v>45923</v>
      </c>
      <c r="H52" s="640"/>
      <c r="I52" s="648">
        <f t="shared" si="2"/>
        <v>45923</v>
      </c>
      <c r="J52" s="790"/>
      <c r="K52" s="72"/>
      <c r="L52" s="72"/>
      <c r="M52" s="72"/>
      <c r="N52" s="72"/>
      <c r="O52" s="72"/>
      <c r="P52" s="72"/>
    </row>
    <row r="53" spans="1:17" s="56" customFormat="1" ht="13.5" customHeight="1" x14ac:dyDescent="0.2">
      <c r="A53" s="627" t="s">
        <v>209</v>
      </c>
      <c r="B53" s="860" t="s">
        <v>320</v>
      </c>
      <c r="C53" s="860"/>
      <c r="D53" s="640">
        <f>SUM(H53:O53)</f>
        <v>6000</v>
      </c>
      <c r="E53" s="640">
        <f>SUM(J53:P53)</f>
        <v>0</v>
      </c>
      <c r="F53" s="640"/>
      <c r="G53" s="640">
        <f t="shared" si="1"/>
        <v>0</v>
      </c>
      <c r="H53" s="640">
        <v>3000</v>
      </c>
      <c r="I53" s="648">
        <f t="shared" si="2"/>
        <v>3000</v>
      </c>
      <c r="J53" s="790"/>
      <c r="K53" s="72"/>
      <c r="L53" s="72"/>
      <c r="M53" s="72"/>
      <c r="N53" s="72"/>
      <c r="O53" s="72"/>
      <c r="P53" s="72"/>
    </row>
    <row r="54" spans="1:17" s="56" customFormat="1" ht="13.5" customHeight="1" x14ac:dyDescent="0.2">
      <c r="A54" s="627" t="s">
        <v>210</v>
      </c>
      <c r="B54" s="860" t="s">
        <v>501</v>
      </c>
      <c r="C54" s="860"/>
      <c r="D54" s="640"/>
      <c r="E54" s="640"/>
      <c r="F54" s="640"/>
      <c r="G54" s="640">
        <f t="shared" si="1"/>
        <v>0</v>
      </c>
      <c r="H54" s="640"/>
      <c r="I54" s="648">
        <f t="shared" si="2"/>
        <v>0</v>
      </c>
      <c r="J54" s="790"/>
      <c r="K54" s="72"/>
      <c r="L54" s="72"/>
      <c r="M54" s="72"/>
      <c r="N54" s="72"/>
      <c r="O54" s="72"/>
      <c r="P54" s="72"/>
    </row>
    <row r="55" spans="1:17" s="56" customFormat="1" ht="13.5" customHeight="1" x14ac:dyDescent="0.2">
      <c r="A55" s="627" t="s">
        <v>211</v>
      </c>
      <c r="B55" s="860" t="s">
        <v>405</v>
      </c>
      <c r="C55" s="860"/>
      <c r="D55" s="640">
        <v>20275</v>
      </c>
      <c r="E55" s="640">
        <v>68136</v>
      </c>
      <c r="F55" s="640">
        <v>-44612</v>
      </c>
      <c r="G55" s="640">
        <f t="shared" si="1"/>
        <v>23524</v>
      </c>
      <c r="H55" s="640"/>
      <c r="I55" s="648">
        <f t="shared" si="2"/>
        <v>23524</v>
      </c>
      <c r="J55" s="790"/>
      <c r="K55" s="72"/>
      <c r="L55" s="72"/>
      <c r="M55" s="72"/>
      <c r="N55" s="72"/>
      <c r="O55" s="72"/>
      <c r="P55" s="72"/>
    </row>
    <row r="56" spans="1:17" s="56" customFormat="1" ht="13.5" customHeight="1" x14ac:dyDescent="0.2">
      <c r="A56" s="627" t="s">
        <v>212</v>
      </c>
      <c r="B56" s="860" t="s">
        <v>322</v>
      </c>
      <c r="C56" s="860"/>
      <c r="D56" s="640">
        <f>SUM(H56:O56)</f>
        <v>0</v>
      </c>
      <c r="E56" s="640">
        <f>SUM(J56:P56)</f>
        <v>0</v>
      </c>
      <c r="F56" s="640"/>
      <c r="G56" s="640">
        <f t="shared" si="1"/>
        <v>0</v>
      </c>
      <c r="H56" s="640"/>
      <c r="I56" s="648">
        <f t="shared" si="2"/>
        <v>0</v>
      </c>
      <c r="J56" s="790"/>
      <c r="K56" s="72"/>
      <c r="L56" s="72"/>
      <c r="M56" s="72"/>
      <c r="N56" s="72"/>
      <c r="O56" s="72"/>
      <c r="P56" s="72"/>
    </row>
    <row r="57" spans="1:17" s="56" customFormat="1" ht="13.5" customHeight="1" x14ac:dyDescent="0.2">
      <c r="A57" s="627" t="s">
        <v>213</v>
      </c>
      <c r="B57" s="860" t="s">
        <v>323</v>
      </c>
      <c r="C57" s="860"/>
      <c r="D57" s="640">
        <f>SUM(H57:O57)</f>
        <v>0</v>
      </c>
      <c r="E57" s="640">
        <f>SUM(J57:P57)</f>
        <v>0</v>
      </c>
      <c r="F57" s="640"/>
      <c r="G57" s="640">
        <f t="shared" si="1"/>
        <v>0</v>
      </c>
      <c r="H57" s="640"/>
      <c r="I57" s="648">
        <f t="shared" si="2"/>
        <v>0</v>
      </c>
      <c r="J57" s="790"/>
      <c r="K57" s="72"/>
      <c r="L57" s="72"/>
      <c r="M57" s="72"/>
      <c r="N57" s="72"/>
      <c r="O57" s="72"/>
      <c r="P57" s="72"/>
    </row>
    <row r="58" spans="1:17" s="56" customFormat="1" ht="13.5" customHeight="1" x14ac:dyDescent="0.2">
      <c r="A58" s="627" t="s">
        <v>214</v>
      </c>
      <c r="B58" s="860" t="s">
        <v>324</v>
      </c>
      <c r="C58" s="860"/>
      <c r="D58" s="640">
        <f>SUM(H58:O58)</f>
        <v>0</v>
      </c>
      <c r="E58" s="640">
        <f>SUM(J58:P58)</f>
        <v>0</v>
      </c>
      <c r="F58" s="640"/>
      <c r="G58" s="640">
        <f t="shared" si="1"/>
        <v>0</v>
      </c>
      <c r="H58" s="640"/>
      <c r="I58" s="648">
        <f t="shared" si="2"/>
        <v>0</v>
      </c>
      <c r="J58" s="790"/>
      <c r="K58" s="72"/>
      <c r="L58" s="72"/>
      <c r="M58" s="72"/>
      <c r="N58" s="72"/>
      <c r="O58" s="72"/>
      <c r="P58" s="72"/>
    </row>
    <row r="59" spans="1:17" s="325" customFormat="1" ht="13.5" customHeight="1" x14ac:dyDescent="0.2">
      <c r="A59" s="627" t="s">
        <v>215</v>
      </c>
      <c r="B59" s="858" t="s">
        <v>325</v>
      </c>
      <c r="C59" s="858"/>
      <c r="D59" s="641">
        <f>SUM(D50,D51,D52,D53,D54,D55,D56,D57,D58)</f>
        <v>203964</v>
      </c>
      <c r="E59" s="641">
        <f>SUM(E50,E51,E52,E53,E54,E55,E56,E57,E58)</f>
        <v>172193</v>
      </c>
      <c r="F59" s="641">
        <f t="shared" ref="F59:I59" si="8">SUM(F50,F51,F52,F53,F54,F55,F56,F57,F58)</f>
        <v>2954</v>
      </c>
      <c r="G59" s="641">
        <f t="shared" si="8"/>
        <v>175147</v>
      </c>
      <c r="H59" s="641">
        <f t="shared" si="8"/>
        <v>8195</v>
      </c>
      <c r="I59" s="642">
        <f t="shared" si="8"/>
        <v>183342</v>
      </c>
      <c r="J59" s="792"/>
      <c r="K59" s="324"/>
      <c r="L59" s="324"/>
      <c r="M59" s="324"/>
      <c r="N59" s="324"/>
      <c r="O59" s="324"/>
      <c r="P59" s="324"/>
    </row>
    <row r="60" spans="1:17" s="325" customFormat="1" ht="13.5" customHeight="1" x14ac:dyDescent="0.2">
      <c r="A60" s="627" t="s">
        <v>216</v>
      </c>
      <c r="B60" s="858" t="s">
        <v>756</v>
      </c>
      <c r="C60" s="805"/>
      <c r="D60" s="641">
        <v>3272</v>
      </c>
      <c r="E60" s="641">
        <v>3277</v>
      </c>
      <c r="F60" s="641">
        <v>1500</v>
      </c>
      <c r="G60" s="641">
        <f t="shared" si="1"/>
        <v>4777</v>
      </c>
      <c r="H60" s="641"/>
      <c r="I60" s="648">
        <f t="shared" si="2"/>
        <v>4777</v>
      </c>
      <c r="J60" s="792"/>
      <c r="K60" s="324"/>
      <c r="L60" s="324"/>
      <c r="M60" s="324"/>
      <c r="N60" s="324"/>
      <c r="O60" s="324"/>
      <c r="P60" s="324"/>
    </row>
    <row r="61" spans="1:17" s="322" customFormat="1" ht="13.5" customHeight="1" thickBot="1" x14ac:dyDescent="0.25">
      <c r="A61" s="627" t="s">
        <v>217</v>
      </c>
      <c r="B61" s="859" t="s">
        <v>326</v>
      </c>
      <c r="C61" s="859"/>
      <c r="D61" s="644">
        <f>SUM(D49,D59,D60)</f>
        <v>292532</v>
      </c>
      <c r="E61" s="644">
        <f>SUM(E49,E59,E60)</f>
        <v>266763</v>
      </c>
      <c r="F61" s="644">
        <f t="shared" ref="F61:I61" si="9">SUM(F49,F59,F60)</f>
        <v>2756</v>
      </c>
      <c r="G61" s="644">
        <f t="shared" si="9"/>
        <v>269519</v>
      </c>
      <c r="H61" s="644">
        <f t="shared" si="9"/>
        <v>13916</v>
      </c>
      <c r="I61" s="645">
        <f t="shared" si="9"/>
        <v>283435</v>
      </c>
      <c r="J61" s="793"/>
      <c r="K61" s="321"/>
      <c r="L61" s="321"/>
      <c r="M61" s="321"/>
      <c r="N61" s="321"/>
      <c r="O61" s="321"/>
      <c r="P61" s="321"/>
    </row>
    <row r="62" spans="1:17" s="75" customFormat="1" ht="15" x14ac:dyDescent="0.2">
      <c r="B62" s="76"/>
      <c r="C62" s="77"/>
      <c r="D62" s="79"/>
      <c r="E62" s="79"/>
      <c r="F62" s="79"/>
      <c r="G62" s="78"/>
      <c r="H62" s="78"/>
      <c r="I62" s="78"/>
    </row>
    <row r="63" spans="1:17" s="75" customFormat="1" x14ac:dyDescent="0.2">
      <c r="B63" s="76"/>
      <c r="C63" s="77"/>
      <c r="D63" s="78"/>
      <c r="E63" s="78"/>
      <c r="F63" s="78"/>
      <c r="G63" s="78"/>
      <c r="H63" s="78"/>
      <c r="I63" s="78"/>
    </row>
    <row r="64" spans="1:17" s="75" customFormat="1" x14ac:dyDescent="0.2">
      <c r="B64" s="76"/>
      <c r="C64" s="77"/>
      <c r="D64" s="78"/>
      <c r="E64" s="78"/>
      <c r="F64" s="78"/>
      <c r="G64" s="78"/>
      <c r="H64" s="78"/>
      <c r="I64" s="78"/>
    </row>
    <row r="65" spans="2:9" s="75" customFormat="1" x14ac:dyDescent="0.2">
      <c r="B65" s="76"/>
      <c r="C65" s="77"/>
      <c r="D65" s="78"/>
      <c r="E65" s="78"/>
      <c r="F65" s="78"/>
      <c r="G65" s="78"/>
      <c r="H65" s="78"/>
      <c r="I65" s="78"/>
    </row>
    <row r="66" spans="2:9" s="75" customFormat="1" x14ac:dyDescent="0.2">
      <c r="B66" s="76"/>
      <c r="C66" s="77"/>
      <c r="D66" s="78"/>
      <c r="E66" s="78"/>
      <c r="F66" s="78"/>
      <c r="G66" s="78"/>
      <c r="H66" s="78"/>
      <c r="I66" s="78"/>
    </row>
    <row r="67" spans="2:9" s="75" customFormat="1" x14ac:dyDescent="0.2">
      <c r="B67" s="76"/>
      <c r="C67" s="77"/>
      <c r="D67" s="78"/>
      <c r="E67" s="78"/>
      <c r="F67" s="78"/>
      <c r="G67" s="78"/>
      <c r="H67" s="78"/>
      <c r="I67" s="78"/>
    </row>
    <row r="68" spans="2:9" s="75" customFormat="1" x14ac:dyDescent="0.2">
      <c r="B68" s="76"/>
      <c r="C68" s="77"/>
      <c r="D68" s="78"/>
      <c r="E68" s="78"/>
      <c r="F68" s="78"/>
      <c r="G68" s="78"/>
      <c r="H68" s="78"/>
      <c r="I68" s="78"/>
    </row>
    <row r="69" spans="2:9" s="75" customFormat="1" x14ac:dyDescent="0.2">
      <c r="B69" s="76"/>
      <c r="C69" s="77"/>
      <c r="D69" s="78"/>
      <c r="E69" s="78"/>
      <c r="F69" s="78"/>
      <c r="G69" s="78"/>
      <c r="H69" s="78"/>
      <c r="I69" s="78"/>
    </row>
    <row r="70" spans="2:9" s="75" customFormat="1" x14ac:dyDescent="0.2">
      <c r="B70" s="76"/>
      <c r="C70" s="77"/>
      <c r="D70" s="78"/>
      <c r="E70" s="78"/>
      <c r="F70" s="78"/>
      <c r="G70" s="78"/>
      <c r="H70" s="78"/>
      <c r="I70" s="78"/>
    </row>
    <row r="71" spans="2:9" s="75" customFormat="1" x14ac:dyDescent="0.2">
      <c r="B71" s="76"/>
      <c r="C71" s="77"/>
      <c r="D71" s="78"/>
      <c r="E71" s="78"/>
      <c r="F71" s="78"/>
      <c r="G71" s="78"/>
      <c r="H71" s="78"/>
      <c r="I71" s="78"/>
    </row>
    <row r="72" spans="2:9" s="75" customFormat="1" x14ac:dyDescent="0.2">
      <c r="B72" s="76"/>
      <c r="C72" s="77"/>
      <c r="D72" s="78"/>
      <c r="E72" s="78"/>
      <c r="F72" s="78"/>
      <c r="G72" s="78"/>
      <c r="H72" s="78"/>
      <c r="I72" s="78"/>
    </row>
    <row r="73" spans="2:9" s="75" customFormat="1" x14ac:dyDescent="0.2">
      <c r="B73" s="76"/>
      <c r="C73" s="77"/>
      <c r="D73" s="78"/>
      <c r="E73" s="78"/>
      <c r="F73" s="78"/>
      <c r="G73" s="78"/>
      <c r="H73" s="78"/>
      <c r="I73" s="78"/>
    </row>
    <row r="74" spans="2:9" s="75" customFormat="1" x14ac:dyDescent="0.2">
      <c r="B74" s="76"/>
      <c r="C74" s="77"/>
      <c r="D74" s="78"/>
      <c r="E74" s="78"/>
      <c r="F74" s="78"/>
      <c r="G74" s="78"/>
      <c r="H74" s="78"/>
      <c r="I74" s="78"/>
    </row>
    <row r="75" spans="2:9" s="75" customFormat="1" x14ac:dyDescent="0.2">
      <c r="B75" s="76"/>
      <c r="C75" s="77"/>
      <c r="D75" s="78"/>
      <c r="E75" s="78"/>
      <c r="F75" s="78"/>
      <c r="G75" s="78"/>
      <c r="H75" s="78"/>
      <c r="I75" s="78"/>
    </row>
    <row r="76" spans="2:9" s="75" customFormat="1" x14ac:dyDescent="0.2">
      <c r="B76" s="76"/>
      <c r="C76" s="77"/>
      <c r="D76" s="78"/>
      <c r="E76" s="78"/>
      <c r="F76" s="78"/>
      <c r="G76" s="78"/>
      <c r="H76" s="78"/>
      <c r="I76" s="78"/>
    </row>
    <row r="77" spans="2:9" s="75" customFormat="1" x14ac:dyDescent="0.2">
      <c r="B77" s="76"/>
      <c r="C77" s="77"/>
      <c r="D77" s="78"/>
      <c r="E77" s="78"/>
      <c r="F77" s="78"/>
      <c r="G77" s="78"/>
      <c r="H77" s="78"/>
      <c r="I77" s="78"/>
    </row>
    <row r="78" spans="2:9" s="75" customFormat="1" x14ac:dyDescent="0.2">
      <c r="B78" s="76"/>
      <c r="C78" s="77"/>
      <c r="D78" s="78"/>
      <c r="E78" s="78"/>
      <c r="F78" s="78"/>
      <c r="G78" s="78"/>
      <c r="H78" s="78"/>
      <c r="I78" s="78"/>
    </row>
    <row r="79" spans="2:9" s="75" customFormat="1" x14ac:dyDescent="0.2">
      <c r="B79" s="76"/>
      <c r="C79" s="77"/>
      <c r="D79" s="78"/>
      <c r="E79" s="78"/>
      <c r="F79" s="78"/>
      <c r="G79" s="78"/>
      <c r="H79" s="78"/>
      <c r="I79" s="78"/>
    </row>
    <row r="80" spans="2:9" x14ac:dyDescent="0.2">
      <c r="B80" s="76"/>
      <c r="C80" s="81"/>
    </row>
    <row r="81" spans="1:17" x14ac:dyDescent="0.2">
      <c r="B81" s="76"/>
      <c r="C81" s="81"/>
    </row>
    <row r="82" spans="1:17" x14ac:dyDescent="0.2">
      <c r="B82" s="76"/>
      <c r="C82" s="81"/>
    </row>
    <row r="83" spans="1:17" x14ac:dyDescent="0.2">
      <c r="B83" s="76"/>
      <c r="C83" s="81"/>
    </row>
    <row r="84" spans="1:17" x14ac:dyDescent="0.2">
      <c r="B84" s="76"/>
      <c r="C84" s="81"/>
    </row>
    <row r="85" spans="1:17" x14ac:dyDescent="0.2">
      <c r="B85" s="76"/>
      <c r="C85" s="81"/>
    </row>
    <row r="86" spans="1:17" x14ac:dyDescent="0.2">
      <c r="B86" s="76"/>
      <c r="C86" s="81"/>
    </row>
    <row r="87" spans="1:17" x14ac:dyDescent="0.2">
      <c r="B87" s="76"/>
      <c r="C87" s="81"/>
    </row>
    <row r="88" spans="1:17" x14ac:dyDescent="0.2">
      <c r="B88" s="76"/>
      <c r="C88" s="81"/>
    </row>
    <row r="89" spans="1:17" s="82" customFormat="1" x14ac:dyDescent="0.2">
      <c r="A89" s="83"/>
      <c r="B89" s="76"/>
      <c r="C89" s="81"/>
      <c r="J89" s="83"/>
      <c r="K89" s="83"/>
      <c r="L89" s="83"/>
      <c r="M89" s="83"/>
      <c r="N89" s="83"/>
      <c r="O89" s="83"/>
      <c r="P89" s="83"/>
      <c r="Q89" s="83"/>
    </row>
    <row r="90" spans="1:17" s="82" customFormat="1" x14ac:dyDescent="0.2">
      <c r="A90" s="83"/>
      <c r="B90" s="76"/>
      <c r="C90" s="81"/>
      <c r="J90" s="83"/>
      <c r="K90" s="83"/>
      <c r="L90" s="83"/>
      <c r="M90" s="83"/>
      <c r="N90" s="83"/>
      <c r="O90" s="83"/>
      <c r="P90" s="83"/>
      <c r="Q90" s="83"/>
    </row>
    <row r="91" spans="1:17" s="82" customFormat="1" x14ac:dyDescent="0.2">
      <c r="A91" s="83"/>
      <c r="B91" s="76"/>
      <c r="C91" s="81"/>
      <c r="J91" s="83"/>
      <c r="K91" s="83"/>
      <c r="L91" s="83"/>
      <c r="M91" s="83"/>
      <c r="N91" s="83"/>
      <c r="O91" s="83"/>
      <c r="P91" s="83"/>
      <c r="Q91" s="83"/>
    </row>
    <row r="92" spans="1:17" s="82" customFormat="1" x14ac:dyDescent="0.2">
      <c r="A92" s="83"/>
      <c r="B92" s="76"/>
      <c r="C92" s="81"/>
      <c r="J92" s="83"/>
      <c r="K92" s="83"/>
      <c r="L92" s="83"/>
      <c r="M92" s="83"/>
      <c r="N92" s="83"/>
      <c r="O92" s="83"/>
      <c r="P92" s="83"/>
      <c r="Q92" s="83"/>
    </row>
    <row r="93" spans="1:17" s="82" customFormat="1" x14ac:dyDescent="0.2">
      <c r="A93" s="83"/>
      <c r="B93" s="76"/>
      <c r="C93" s="81"/>
      <c r="J93" s="83"/>
      <c r="K93" s="83"/>
      <c r="L93" s="83"/>
      <c r="M93" s="83"/>
      <c r="N93" s="83"/>
      <c r="O93" s="83"/>
      <c r="P93" s="83"/>
      <c r="Q93" s="83"/>
    </row>
    <row r="94" spans="1:17" s="82" customFormat="1" x14ac:dyDescent="0.2">
      <c r="A94" s="83"/>
      <c r="B94" s="76"/>
      <c r="C94" s="81"/>
      <c r="J94" s="83"/>
      <c r="K94" s="83"/>
      <c r="L94" s="83"/>
      <c r="M94" s="83"/>
      <c r="N94" s="83"/>
      <c r="O94" s="83"/>
      <c r="P94" s="83"/>
      <c r="Q94" s="83"/>
    </row>
    <row r="95" spans="1:17" s="82" customFormat="1" x14ac:dyDescent="0.2">
      <c r="A95" s="83"/>
      <c r="B95" s="76"/>
      <c r="C95" s="81"/>
      <c r="J95" s="83"/>
      <c r="K95" s="83"/>
      <c r="L95" s="83"/>
      <c r="M95" s="83"/>
      <c r="N95" s="83"/>
      <c r="O95" s="83"/>
      <c r="P95" s="83"/>
      <c r="Q95" s="83"/>
    </row>
    <row r="96" spans="1:17" s="82" customFormat="1" x14ac:dyDescent="0.2">
      <c r="A96" s="83"/>
      <c r="B96" s="76"/>
      <c r="C96" s="81"/>
      <c r="J96" s="83"/>
      <c r="K96" s="83"/>
      <c r="L96" s="83"/>
      <c r="M96" s="83"/>
      <c r="N96" s="83"/>
      <c r="O96" s="83"/>
      <c r="P96" s="83"/>
      <c r="Q96" s="83"/>
    </row>
    <row r="97" spans="1:17" s="82" customFormat="1" x14ac:dyDescent="0.2">
      <c r="A97" s="83"/>
      <c r="B97" s="76"/>
      <c r="C97" s="81"/>
      <c r="J97" s="83"/>
      <c r="K97" s="83"/>
      <c r="L97" s="83"/>
      <c r="M97" s="83"/>
      <c r="N97" s="83"/>
      <c r="O97" s="83"/>
      <c r="P97" s="83"/>
      <c r="Q97" s="83"/>
    </row>
    <row r="98" spans="1:17" s="82" customFormat="1" x14ac:dyDescent="0.2">
      <c r="A98" s="83"/>
      <c r="B98" s="76"/>
      <c r="C98" s="81"/>
      <c r="J98" s="83"/>
      <c r="K98" s="83"/>
      <c r="L98" s="83"/>
      <c r="M98" s="83"/>
      <c r="N98" s="83"/>
      <c r="O98" s="83"/>
      <c r="P98" s="83"/>
      <c r="Q98" s="83"/>
    </row>
    <row r="99" spans="1:17" s="82" customFormat="1" x14ac:dyDescent="0.2">
      <c r="A99" s="83"/>
      <c r="B99" s="76"/>
      <c r="C99" s="81"/>
      <c r="J99" s="83"/>
      <c r="K99" s="83"/>
      <c r="L99" s="83"/>
      <c r="M99" s="83"/>
      <c r="N99" s="83"/>
      <c r="O99" s="83"/>
      <c r="P99" s="83"/>
      <c r="Q99" s="83"/>
    </row>
    <row r="100" spans="1:17" s="82" customFormat="1" x14ac:dyDescent="0.2">
      <c r="A100" s="83"/>
      <c r="B100" s="76"/>
      <c r="C100" s="81"/>
      <c r="J100" s="83"/>
      <c r="K100" s="83"/>
      <c r="L100" s="83"/>
      <c r="M100" s="83"/>
      <c r="N100" s="83"/>
      <c r="O100" s="83"/>
      <c r="P100" s="83"/>
      <c r="Q100" s="83"/>
    </row>
    <row r="101" spans="1:17" s="82" customFormat="1" x14ac:dyDescent="0.2">
      <c r="A101" s="83"/>
      <c r="B101" s="76"/>
      <c r="C101" s="81"/>
      <c r="J101" s="83"/>
      <c r="K101" s="83"/>
      <c r="L101" s="83"/>
      <c r="M101" s="83"/>
      <c r="N101" s="83"/>
      <c r="O101" s="83"/>
      <c r="P101" s="83"/>
      <c r="Q101" s="83"/>
    </row>
    <row r="102" spans="1:17" s="82" customFormat="1" x14ac:dyDescent="0.2">
      <c r="A102" s="83"/>
      <c r="B102" s="76"/>
      <c r="C102" s="81"/>
      <c r="J102" s="83"/>
      <c r="K102" s="83"/>
      <c r="L102" s="83"/>
      <c r="M102" s="83"/>
      <c r="N102" s="83"/>
      <c r="O102" s="83"/>
      <c r="P102" s="83"/>
      <c r="Q102" s="83"/>
    </row>
    <row r="103" spans="1:17" s="82" customFormat="1" x14ac:dyDescent="0.2">
      <c r="A103" s="83"/>
      <c r="B103" s="76"/>
      <c r="C103" s="81"/>
      <c r="J103" s="83"/>
      <c r="K103" s="83"/>
      <c r="L103" s="83"/>
      <c r="M103" s="83"/>
      <c r="N103" s="83"/>
      <c r="O103" s="83"/>
      <c r="P103" s="83"/>
      <c r="Q103" s="83"/>
    </row>
    <row r="104" spans="1:17" s="82" customFormat="1" x14ac:dyDescent="0.2">
      <c r="A104" s="83"/>
      <c r="B104" s="76"/>
      <c r="C104" s="81"/>
      <c r="J104" s="83"/>
      <c r="K104" s="83"/>
      <c r="L104" s="83"/>
      <c r="M104" s="83"/>
      <c r="N104" s="83"/>
      <c r="O104" s="83"/>
      <c r="P104" s="83"/>
      <c r="Q104" s="83"/>
    </row>
    <row r="105" spans="1:17" s="82" customFormat="1" x14ac:dyDescent="0.2">
      <c r="A105" s="83"/>
      <c r="B105" s="76"/>
      <c r="C105" s="81"/>
      <c r="J105" s="83"/>
      <c r="K105" s="83"/>
      <c r="L105" s="83"/>
      <c r="M105" s="83"/>
      <c r="N105" s="83"/>
      <c r="O105" s="83"/>
      <c r="P105" s="83"/>
      <c r="Q105" s="83"/>
    </row>
    <row r="106" spans="1:17" s="82" customFormat="1" x14ac:dyDescent="0.2">
      <c r="A106" s="83"/>
      <c r="B106" s="76"/>
      <c r="C106" s="81"/>
      <c r="J106" s="83"/>
      <c r="K106" s="83"/>
      <c r="L106" s="83"/>
      <c r="M106" s="83"/>
      <c r="N106" s="83"/>
      <c r="O106" s="83"/>
      <c r="P106" s="83"/>
      <c r="Q106" s="83"/>
    </row>
    <row r="107" spans="1:17" s="82" customFormat="1" x14ac:dyDescent="0.2">
      <c r="A107" s="83"/>
      <c r="B107" s="76"/>
      <c r="C107" s="81"/>
      <c r="J107" s="83"/>
      <c r="K107" s="83"/>
      <c r="L107" s="83"/>
      <c r="M107" s="83"/>
      <c r="N107" s="83"/>
      <c r="O107" s="83"/>
      <c r="P107" s="83"/>
      <c r="Q107" s="83"/>
    </row>
    <row r="108" spans="1:17" s="82" customFormat="1" x14ac:dyDescent="0.2">
      <c r="A108" s="83"/>
      <c r="B108" s="76"/>
      <c r="C108" s="81"/>
      <c r="J108" s="83"/>
      <c r="K108" s="83"/>
      <c r="L108" s="83"/>
      <c r="M108" s="83"/>
      <c r="N108" s="83"/>
      <c r="O108" s="83"/>
      <c r="P108" s="83"/>
      <c r="Q108" s="83"/>
    </row>
    <row r="109" spans="1:17" s="82" customFormat="1" x14ac:dyDescent="0.2">
      <c r="A109" s="83"/>
      <c r="B109" s="76"/>
      <c r="C109" s="81"/>
      <c r="J109" s="83"/>
      <c r="K109" s="83"/>
      <c r="L109" s="83"/>
      <c r="M109" s="83"/>
      <c r="N109" s="83"/>
      <c r="O109" s="83"/>
      <c r="P109" s="83"/>
      <c r="Q109" s="83"/>
    </row>
    <row r="110" spans="1:17" s="82" customFormat="1" x14ac:dyDescent="0.2">
      <c r="A110" s="83"/>
      <c r="B110" s="76"/>
      <c r="C110" s="81"/>
      <c r="J110" s="83"/>
      <c r="K110" s="83"/>
      <c r="L110" s="83"/>
      <c r="M110" s="83"/>
      <c r="N110" s="83"/>
      <c r="O110" s="83"/>
      <c r="P110" s="83"/>
      <c r="Q110" s="83"/>
    </row>
    <row r="111" spans="1:17" s="82" customFormat="1" x14ac:dyDescent="0.2">
      <c r="A111" s="83"/>
      <c r="B111" s="76"/>
      <c r="C111" s="81"/>
      <c r="J111" s="83"/>
      <c r="K111" s="83"/>
      <c r="L111" s="83"/>
      <c r="M111" s="83"/>
      <c r="N111" s="83"/>
      <c r="O111" s="83"/>
      <c r="P111" s="83"/>
      <c r="Q111" s="83"/>
    </row>
    <row r="112" spans="1:17" s="82" customFormat="1" x14ac:dyDescent="0.2">
      <c r="A112" s="83"/>
      <c r="B112" s="76"/>
      <c r="C112" s="81"/>
      <c r="J112" s="83"/>
      <c r="K112" s="83"/>
      <c r="L112" s="83"/>
      <c r="M112" s="83"/>
      <c r="N112" s="83"/>
      <c r="O112" s="83"/>
      <c r="P112" s="83"/>
      <c r="Q112" s="83"/>
    </row>
    <row r="113" spans="1:17" s="82" customFormat="1" x14ac:dyDescent="0.2">
      <c r="A113" s="83"/>
      <c r="B113" s="76"/>
      <c r="C113" s="81"/>
      <c r="J113" s="83"/>
      <c r="K113" s="83"/>
      <c r="L113" s="83"/>
      <c r="M113" s="83"/>
      <c r="N113" s="83"/>
      <c r="O113" s="83"/>
      <c r="P113" s="83"/>
      <c r="Q113" s="83"/>
    </row>
    <row r="114" spans="1:17" s="82" customFormat="1" x14ac:dyDescent="0.2">
      <c r="A114" s="83"/>
      <c r="B114" s="76"/>
      <c r="C114" s="81"/>
      <c r="J114" s="83"/>
      <c r="K114" s="83"/>
      <c r="L114" s="83"/>
      <c r="M114" s="83"/>
      <c r="N114" s="83"/>
      <c r="O114" s="83"/>
      <c r="P114" s="83"/>
      <c r="Q114" s="83"/>
    </row>
    <row r="115" spans="1:17" s="82" customFormat="1" x14ac:dyDescent="0.2">
      <c r="A115" s="83"/>
      <c r="B115" s="76"/>
      <c r="C115" s="81"/>
      <c r="J115" s="83"/>
      <c r="K115" s="83"/>
      <c r="L115" s="83"/>
      <c r="M115" s="83"/>
      <c r="N115" s="83"/>
      <c r="O115" s="83"/>
      <c r="P115" s="83"/>
      <c r="Q115" s="83"/>
    </row>
    <row r="116" spans="1:17" s="82" customFormat="1" x14ac:dyDescent="0.2">
      <c r="A116" s="83"/>
      <c r="B116" s="76"/>
      <c r="C116" s="81"/>
      <c r="J116" s="83"/>
      <c r="K116" s="83"/>
      <c r="L116" s="83"/>
      <c r="M116" s="83"/>
      <c r="N116" s="83"/>
      <c r="O116" s="83"/>
      <c r="P116" s="83"/>
      <c r="Q116" s="83"/>
    </row>
    <row r="117" spans="1:17" s="82" customFormat="1" x14ac:dyDescent="0.2">
      <c r="A117" s="83"/>
      <c r="B117" s="76"/>
      <c r="C117" s="81"/>
      <c r="J117" s="83"/>
      <c r="K117" s="83"/>
      <c r="L117" s="83"/>
      <c r="M117" s="83"/>
      <c r="N117" s="83"/>
      <c r="O117" s="83"/>
      <c r="P117" s="83"/>
      <c r="Q117" s="83"/>
    </row>
    <row r="118" spans="1:17" s="82" customFormat="1" x14ac:dyDescent="0.2">
      <c r="A118" s="83"/>
      <c r="B118" s="76"/>
      <c r="C118" s="81"/>
      <c r="J118" s="83"/>
      <c r="K118" s="83"/>
      <c r="L118" s="83"/>
      <c r="M118" s="83"/>
      <c r="N118" s="83"/>
      <c r="O118" s="83"/>
      <c r="P118" s="83"/>
      <c r="Q118" s="83"/>
    </row>
  </sheetData>
  <mergeCells count="17">
    <mergeCell ref="A1:A2"/>
    <mergeCell ref="B42:B43"/>
    <mergeCell ref="B61:C61"/>
    <mergeCell ref="B47:C47"/>
    <mergeCell ref="B53:C53"/>
    <mergeCell ref="B54:C54"/>
    <mergeCell ref="B55:C55"/>
    <mergeCell ref="B48:C48"/>
    <mergeCell ref="B56:C56"/>
    <mergeCell ref="B57:C57"/>
    <mergeCell ref="B52:C52"/>
    <mergeCell ref="B49:C49"/>
    <mergeCell ref="B50:C50"/>
    <mergeCell ref="B51:C51"/>
    <mergeCell ref="B58:C58"/>
    <mergeCell ref="B59:C59"/>
    <mergeCell ref="B60:C60"/>
  </mergeCells>
  <printOptions horizontalCentered="1"/>
  <pageMargins left="0.7" right="0.7" top="0.75" bottom="0.75" header="0.3" footer="0.3"/>
  <pageSetup paperSize="9" scale="72" orientation="portrait" r:id="rId1"/>
  <headerFooter alignWithMargins="0">
    <oddHeader>&amp;C&amp;"Times New Roman,Félkövér"&amp;12
Halimba község Önkormányzata 2019. évi kiadásai (eFt)&amp;R&amp;"Times New Roman,Félkövér"5II. melléklet a 14/2019. (IX.24.)önkormányzati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0"/>
  <sheetViews>
    <sheetView view="pageLayout" zoomScaleNormal="100" workbookViewId="0">
      <selection activeCell="G11" sqref="G11"/>
    </sheetView>
  </sheetViews>
  <sheetFormatPr defaultRowHeight="15" x14ac:dyDescent="0.2"/>
  <cols>
    <col min="1" max="1" width="7.28515625" style="86" customWidth="1"/>
    <col min="2" max="2" width="73.28515625" style="109" customWidth="1"/>
    <col min="3" max="3" width="11.28515625" style="110" customWidth="1"/>
    <col min="4" max="5" width="11.28515625" style="110" hidden="1" customWidth="1"/>
    <col min="6" max="6" width="11" style="86" hidden="1" customWidth="1"/>
    <col min="7" max="7" width="11.42578125" style="86" customWidth="1"/>
    <col min="8" max="8" width="10.42578125" style="86" customWidth="1"/>
    <col min="9" max="9" width="10.85546875" style="86" customWidth="1"/>
    <col min="10" max="255" width="9.140625" style="86"/>
    <col min="256" max="256" width="7.28515625" style="86" customWidth="1"/>
    <col min="257" max="257" width="82.28515625" style="86" customWidth="1"/>
    <col min="258" max="259" width="11.28515625" style="86" customWidth="1"/>
    <col min="260" max="261" width="0" style="86" hidden="1" customWidth="1"/>
    <col min="262" max="511" width="9.140625" style="86"/>
    <col min="512" max="512" width="7.28515625" style="86" customWidth="1"/>
    <col min="513" max="513" width="82.28515625" style="86" customWidth="1"/>
    <col min="514" max="515" width="11.28515625" style="86" customWidth="1"/>
    <col min="516" max="517" width="0" style="86" hidden="1" customWidth="1"/>
    <col min="518" max="767" width="9.140625" style="86"/>
    <col min="768" max="768" width="7.28515625" style="86" customWidth="1"/>
    <col min="769" max="769" width="82.28515625" style="86" customWidth="1"/>
    <col min="770" max="771" width="11.28515625" style="86" customWidth="1"/>
    <col min="772" max="773" width="0" style="86" hidden="1" customWidth="1"/>
    <col min="774" max="1023" width="9.140625" style="86"/>
    <col min="1024" max="1024" width="7.28515625" style="86" customWidth="1"/>
    <col min="1025" max="1025" width="82.28515625" style="86" customWidth="1"/>
    <col min="1026" max="1027" width="11.28515625" style="86" customWidth="1"/>
    <col min="1028" max="1029" width="0" style="86" hidden="1" customWidth="1"/>
    <col min="1030" max="1279" width="9.140625" style="86"/>
    <col min="1280" max="1280" width="7.28515625" style="86" customWidth="1"/>
    <col min="1281" max="1281" width="82.28515625" style="86" customWidth="1"/>
    <col min="1282" max="1283" width="11.28515625" style="86" customWidth="1"/>
    <col min="1284" max="1285" width="0" style="86" hidden="1" customWidth="1"/>
    <col min="1286" max="1535" width="9.140625" style="86"/>
    <col min="1536" max="1536" width="7.28515625" style="86" customWidth="1"/>
    <col min="1537" max="1537" width="82.28515625" style="86" customWidth="1"/>
    <col min="1538" max="1539" width="11.28515625" style="86" customWidth="1"/>
    <col min="1540" max="1541" width="0" style="86" hidden="1" customWidth="1"/>
    <col min="1542" max="1791" width="9.140625" style="86"/>
    <col min="1792" max="1792" width="7.28515625" style="86" customWidth="1"/>
    <col min="1793" max="1793" width="82.28515625" style="86" customWidth="1"/>
    <col min="1794" max="1795" width="11.28515625" style="86" customWidth="1"/>
    <col min="1796" max="1797" width="0" style="86" hidden="1" customWidth="1"/>
    <col min="1798" max="2047" width="9.140625" style="86"/>
    <col min="2048" max="2048" width="7.28515625" style="86" customWidth="1"/>
    <col min="2049" max="2049" width="82.28515625" style="86" customWidth="1"/>
    <col min="2050" max="2051" width="11.28515625" style="86" customWidth="1"/>
    <col min="2052" max="2053" width="0" style="86" hidden="1" customWidth="1"/>
    <col min="2054" max="2303" width="9.140625" style="86"/>
    <col min="2304" max="2304" width="7.28515625" style="86" customWidth="1"/>
    <col min="2305" max="2305" width="82.28515625" style="86" customWidth="1"/>
    <col min="2306" max="2307" width="11.28515625" style="86" customWidth="1"/>
    <col min="2308" max="2309" width="0" style="86" hidden="1" customWidth="1"/>
    <col min="2310" max="2559" width="9.140625" style="86"/>
    <col min="2560" max="2560" width="7.28515625" style="86" customWidth="1"/>
    <col min="2561" max="2561" width="82.28515625" style="86" customWidth="1"/>
    <col min="2562" max="2563" width="11.28515625" style="86" customWidth="1"/>
    <col min="2564" max="2565" width="0" style="86" hidden="1" customWidth="1"/>
    <col min="2566" max="2815" width="9.140625" style="86"/>
    <col min="2816" max="2816" width="7.28515625" style="86" customWidth="1"/>
    <col min="2817" max="2817" width="82.28515625" style="86" customWidth="1"/>
    <col min="2818" max="2819" width="11.28515625" style="86" customWidth="1"/>
    <col min="2820" max="2821" width="0" style="86" hidden="1" customWidth="1"/>
    <col min="2822" max="3071" width="9.140625" style="86"/>
    <col min="3072" max="3072" width="7.28515625" style="86" customWidth="1"/>
    <col min="3073" max="3073" width="82.28515625" style="86" customWidth="1"/>
    <col min="3074" max="3075" width="11.28515625" style="86" customWidth="1"/>
    <col min="3076" max="3077" width="0" style="86" hidden="1" customWidth="1"/>
    <col min="3078" max="3327" width="9.140625" style="86"/>
    <col min="3328" max="3328" width="7.28515625" style="86" customWidth="1"/>
    <col min="3329" max="3329" width="82.28515625" style="86" customWidth="1"/>
    <col min="3330" max="3331" width="11.28515625" style="86" customWidth="1"/>
    <col min="3332" max="3333" width="0" style="86" hidden="1" customWidth="1"/>
    <col min="3334" max="3583" width="9.140625" style="86"/>
    <col min="3584" max="3584" width="7.28515625" style="86" customWidth="1"/>
    <col min="3585" max="3585" width="82.28515625" style="86" customWidth="1"/>
    <col min="3586" max="3587" width="11.28515625" style="86" customWidth="1"/>
    <col min="3588" max="3589" width="0" style="86" hidden="1" customWidth="1"/>
    <col min="3590" max="3839" width="9.140625" style="86"/>
    <col min="3840" max="3840" width="7.28515625" style="86" customWidth="1"/>
    <col min="3841" max="3841" width="82.28515625" style="86" customWidth="1"/>
    <col min="3842" max="3843" width="11.28515625" style="86" customWidth="1"/>
    <col min="3844" max="3845" width="0" style="86" hidden="1" customWidth="1"/>
    <col min="3846" max="4095" width="9.140625" style="86"/>
    <col min="4096" max="4096" width="7.28515625" style="86" customWidth="1"/>
    <col min="4097" max="4097" width="82.28515625" style="86" customWidth="1"/>
    <col min="4098" max="4099" width="11.28515625" style="86" customWidth="1"/>
    <col min="4100" max="4101" width="0" style="86" hidden="1" customWidth="1"/>
    <col min="4102" max="4351" width="9.140625" style="86"/>
    <col min="4352" max="4352" width="7.28515625" style="86" customWidth="1"/>
    <col min="4353" max="4353" width="82.28515625" style="86" customWidth="1"/>
    <col min="4354" max="4355" width="11.28515625" style="86" customWidth="1"/>
    <col min="4356" max="4357" width="0" style="86" hidden="1" customWidth="1"/>
    <col min="4358" max="4607" width="9.140625" style="86"/>
    <col min="4608" max="4608" width="7.28515625" style="86" customWidth="1"/>
    <col min="4609" max="4609" width="82.28515625" style="86" customWidth="1"/>
    <col min="4610" max="4611" width="11.28515625" style="86" customWidth="1"/>
    <col min="4612" max="4613" width="0" style="86" hidden="1" customWidth="1"/>
    <col min="4614" max="4863" width="9.140625" style="86"/>
    <col min="4864" max="4864" width="7.28515625" style="86" customWidth="1"/>
    <col min="4865" max="4865" width="82.28515625" style="86" customWidth="1"/>
    <col min="4866" max="4867" width="11.28515625" style="86" customWidth="1"/>
    <col min="4868" max="4869" width="0" style="86" hidden="1" customWidth="1"/>
    <col min="4870" max="5119" width="9.140625" style="86"/>
    <col min="5120" max="5120" width="7.28515625" style="86" customWidth="1"/>
    <col min="5121" max="5121" width="82.28515625" style="86" customWidth="1"/>
    <col min="5122" max="5123" width="11.28515625" style="86" customWidth="1"/>
    <col min="5124" max="5125" width="0" style="86" hidden="1" customWidth="1"/>
    <col min="5126" max="5375" width="9.140625" style="86"/>
    <col min="5376" max="5376" width="7.28515625" style="86" customWidth="1"/>
    <col min="5377" max="5377" width="82.28515625" style="86" customWidth="1"/>
    <col min="5378" max="5379" width="11.28515625" style="86" customWidth="1"/>
    <col min="5380" max="5381" width="0" style="86" hidden="1" customWidth="1"/>
    <col min="5382" max="5631" width="9.140625" style="86"/>
    <col min="5632" max="5632" width="7.28515625" style="86" customWidth="1"/>
    <col min="5633" max="5633" width="82.28515625" style="86" customWidth="1"/>
    <col min="5634" max="5635" width="11.28515625" style="86" customWidth="1"/>
    <col min="5636" max="5637" width="0" style="86" hidden="1" customWidth="1"/>
    <col min="5638" max="5887" width="9.140625" style="86"/>
    <col min="5888" max="5888" width="7.28515625" style="86" customWidth="1"/>
    <col min="5889" max="5889" width="82.28515625" style="86" customWidth="1"/>
    <col min="5890" max="5891" width="11.28515625" style="86" customWidth="1"/>
    <col min="5892" max="5893" width="0" style="86" hidden="1" customWidth="1"/>
    <col min="5894" max="6143" width="9.140625" style="86"/>
    <col min="6144" max="6144" width="7.28515625" style="86" customWidth="1"/>
    <col min="6145" max="6145" width="82.28515625" style="86" customWidth="1"/>
    <col min="6146" max="6147" width="11.28515625" style="86" customWidth="1"/>
    <col min="6148" max="6149" width="0" style="86" hidden="1" customWidth="1"/>
    <col min="6150" max="6399" width="9.140625" style="86"/>
    <col min="6400" max="6400" width="7.28515625" style="86" customWidth="1"/>
    <col min="6401" max="6401" width="82.28515625" style="86" customWidth="1"/>
    <col min="6402" max="6403" width="11.28515625" style="86" customWidth="1"/>
    <col min="6404" max="6405" width="0" style="86" hidden="1" customWidth="1"/>
    <col min="6406" max="6655" width="9.140625" style="86"/>
    <col min="6656" max="6656" width="7.28515625" style="86" customWidth="1"/>
    <col min="6657" max="6657" width="82.28515625" style="86" customWidth="1"/>
    <col min="6658" max="6659" width="11.28515625" style="86" customWidth="1"/>
    <col min="6660" max="6661" width="0" style="86" hidden="1" customWidth="1"/>
    <col min="6662" max="6911" width="9.140625" style="86"/>
    <col min="6912" max="6912" width="7.28515625" style="86" customWidth="1"/>
    <col min="6913" max="6913" width="82.28515625" style="86" customWidth="1"/>
    <col min="6914" max="6915" width="11.28515625" style="86" customWidth="1"/>
    <col min="6916" max="6917" width="0" style="86" hidden="1" customWidth="1"/>
    <col min="6918" max="7167" width="9.140625" style="86"/>
    <col min="7168" max="7168" width="7.28515625" style="86" customWidth="1"/>
    <col min="7169" max="7169" width="82.28515625" style="86" customWidth="1"/>
    <col min="7170" max="7171" width="11.28515625" style="86" customWidth="1"/>
    <col min="7172" max="7173" width="0" style="86" hidden="1" customWidth="1"/>
    <col min="7174" max="7423" width="9.140625" style="86"/>
    <col min="7424" max="7424" width="7.28515625" style="86" customWidth="1"/>
    <col min="7425" max="7425" width="82.28515625" style="86" customWidth="1"/>
    <col min="7426" max="7427" width="11.28515625" style="86" customWidth="1"/>
    <col min="7428" max="7429" width="0" style="86" hidden="1" customWidth="1"/>
    <col min="7430" max="7679" width="9.140625" style="86"/>
    <col min="7680" max="7680" width="7.28515625" style="86" customWidth="1"/>
    <col min="7681" max="7681" width="82.28515625" style="86" customWidth="1"/>
    <col min="7682" max="7683" width="11.28515625" style="86" customWidth="1"/>
    <col min="7684" max="7685" width="0" style="86" hidden="1" customWidth="1"/>
    <col min="7686" max="7935" width="9.140625" style="86"/>
    <col min="7936" max="7936" width="7.28515625" style="86" customWidth="1"/>
    <col min="7937" max="7937" width="82.28515625" style="86" customWidth="1"/>
    <col min="7938" max="7939" width="11.28515625" style="86" customWidth="1"/>
    <col min="7940" max="7941" width="0" style="86" hidden="1" customWidth="1"/>
    <col min="7942" max="8191" width="9.140625" style="86"/>
    <col min="8192" max="8192" width="7.28515625" style="86" customWidth="1"/>
    <col min="8193" max="8193" width="82.28515625" style="86" customWidth="1"/>
    <col min="8194" max="8195" width="11.28515625" style="86" customWidth="1"/>
    <col min="8196" max="8197" width="0" style="86" hidden="1" customWidth="1"/>
    <col min="8198" max="8447" width="9.140625" style="86"/>
    <col min="8448" max="8448" width="7.28515625" style="86" customWidth="1"/>
    <col min="8449" max="8449" width="82.28515625" style="86" customWidth="1"/>
    <col min="8450" max="8451" width="11.28515625" style="86" customWidth="1"/>
    <col min="8452" max="8453" width="0" style="86" hidden="1" customWidth="1"/>
    <col min="8454" max="8703" width="9.140625" style="86"/>
    <col min="8704" max="8704" width="7.28515625" style="86" customWidth="1"/>
    <col min="8705" max="8705" width="82.28515625" style="86" customWidth="1"/>
    <col min="8706" max="8707" width="11.28515625" style="86" customWidth="1"/>
    <col min="8708" max="8709" width="0" style="86" hidden="1" customWidth="1"/>
    <col min="8710" max="8959" width="9.140625" style="86"/>
    <col min="8960" max="8960" width="7.28515625" style="86" customWidth="1"/>
    <col min="8961" max="8961" width="82.28515625" style="86" customWidth="1"/>
    <col min="8962" max="8963" width="11.28515625" style="86" customWidth="1"/>
    <col min="8964" max="8965" width="0" style="86" hidden="1" customWidth="1"/>
    <col min="8966" max="9215" width="9.140625" style="86"/>
    <col min="9216" max="9216" width="7.28515625" style="86" customWidth="1"/>
    <col min="9217" max="9217" width="82.28515625" style="86" customWidth="1"/>
    <col min="9218" max="9219" width="11.28515625" style="86" customWidth="1"/>
    <col min="9220" max="9221" width="0" style="86" hidden="1" customWidth="1"/>
    <col min="9222" max="9471" width="9.140625" style="86"/>
    <col min="9472" max="9472" width="7.28515625" style="86" customWidth="1"/>
    <col min="9473" max="9473" width="82.28515625" style="86" customWidth="1"/>
    <col min="9474" max="9475" width="11.28515625" style="86" customWidth="1"/>
    <col min="9476" max="9477" width="0" style="86" hidden="1" customWidth="1"/>
    <col min="9478" max="9727" width="9.140625" style="86"/>
    <col min="9728" max="9728" width="7.28515625" style="86" customWidth="1"/>
    <col min="9729" max="9729" width="82.28515625" style="86" customWidth="1"/>
    <col min="9730" max="9731" width="11.28515625" style="86" customWidth="1"/>
    <col min="9732" max="9733" width="0" style="86" hidden="1" customWidth="1"/>
    <col min="9734" max="9983" width="9.140625" style="86"/>
    <col min="9984" max="9984" width="7.28515625" style="86" customWidth="1"/>
    <col min="9985" max="9985" width="82.28515625" style="86" customWidth="1"/>
    <col min="9986" max="9987" width="11.28515625" style="86" customWidth="1"/>
    <col min="9988" max="9989" width="0" style="86" hidden="1" customWidth="1"/>
    <col min="9990" max="10239" width="9.140625" style="86"/>
    <col min="10240" max="10240" width="7.28515625" style="86" customWidth="1"/>
    <col min="10241" max="10241" width="82.28515625" style="86" customWidth="1"/>
    <col min="10242" max="10243" width="11.28515625" style="86" customWidth="1"/>
    <col min="10244" max="10245" width="0" style="86" hidden="1" customWidth="1"/>
    <col min="10246" max="10495" width="9.140625" style="86"/>
    <col min="10496" max="10496" width="7.28515625" style="86" customWidth="1"/>
    <col min="10497" max="10497" width="82.28515625" style="86" customWidth="1"/>
    <col min="10498" max="10499" width="11.28515625" style="86" customWidth="1"/>
    <col min="10500" max="10501" width="0" style="86" hidden="1" customWidth="1"/>
    <col min="10502" max="10751" width="9.140625" style="86"/>
    <col min="10752" max="10752" width="7.28515625" style="86" customWidth="1"/>
    <col min="10753" max="10753" width="82.28515625" style="86" customWidth="1"/>
    <col min="10754" max="10755" width="11.28515625" style="86" customWidth="1"/>
    <col min="10756" max="10757" width="0" style="86" hidden="1" customWidth="1"/>
    <col min="10758" max="11007" width="9.140625" style="86"/>
    <col min="11008" max="11008" width="7.28515625" style="86" customWidth="1"/>
    <col min="11009" max="11009" width="82.28515625" style="86" customWidth="1"/>
    <col min="11010" max="11011" width="11.28515625" style="86" customWidth="1"/>
    <col min="11012" max="11013" width="0" style="86" hidden="1" customWidth="1"/>
    <col min="11014" max="11263" width="9.140625" style="86"/>
    <col min="11264" max="11264" width="7.28515625" style="86" customWidth="1"/>
    <col min="11265" max="11265" width="82.28515625" style="86" customWidth="1"/>
    <col min="11266" max="11267" width="11.28515625" style="86" customWidth="1"/>
    <col min="11268" max="11269" width="0" style="86" hidden="1" customWidth="1"/>
    <col min="11270" max="11519" width="9.140625" style="86"/>
    <col min="11520" max="11520" width="7.28515625" style="86" customWidth="1"/>
    <col min="11521" max="11521" width="82.28515625" style="86" customWidth="1"/>
    <col min="11522" max="11523" width="11.28515625" style="86" customWidth="1"/>
    <col min="11524" max="11525" width="0" style="86" hidden="1" customWidth="1"/>
    <col min="11526" max="11775" width="9.140625" style="86"/>
    <col min="11776" max="11776" width="7.28515625" style="86" customWidth="1"/>
    <col min="11777" max="11777" width="82.28515625" style="86" customWidth="1"/>
    <col min="11778" max="11779" width="11.28515625" style="86" customWidth="1"/>
    <col min="11780" max="11781" width="0" style="86" hidden="1" customWidth="1"/>
    <col min="11782" max="12031" width="9.140625" style="86"/>
    <col min="12032" max="12032" width="7.28515625" style="86" customWidth="1"/>
    <col min="12033" max="12033" width="82.28515625" style="86" customWidth="1"/>
    <col min="12034" max="12035" width="11.28515625" style="86" customWidth="1"/>
    <col min="12036" max="12037" width="0" style="86" hidden="1" customWidth="1"/>
    <col min="12038" max="12287" width="9.140625" style="86"/>
    <col min="12288" max="12288" width="7.28515625" style="86" customWidth="1"/>
    <col min="12289" max="12289" width="82.28515625" style="86" customWidth="1"/>
    <col min="12290" max="12291" width="11.28515625" style="86" customWidth="1"/>
    <col min="12292" max="12293" width="0" style="86" hidden="1" customWidth="1"/>
    <col min="12294" max="12543" width="9.140625" style="86"/>
    <col min="12544" max="12544" width="7.28515625" style="86" customWidth="1"/>
    <col min="12545" max="12545" width="82.28515625" style="86" customWidth="1"/>
    <col min="12546" max="12547" width="11.28515625" style="86" customWidth="1"/>
    <col min="12548" max="12549" width="0" style="86" hidden="1" customWidth="1"/>
    <col min="12550" max="12799" width="9.140625" style="86"/>
    <col min="12800" max="12800" width="7.28515625" style="86" customWidth="1"/>
    <col min="12801" max="12801" width="82.28515625" style="86" customWidth="1"/>
    <col min="12802" max="12803" width="11.28515625" style="86" customWidth="1"/>
    <col min="12804" max="12805" width="0" style="86" hidden="1" customWidth="1"/>
    <col min="12806" max="13055" width="9.140625" style="86"/>
    <col min="13056" max="13056" width="7.28515625" style="86" customWidth="1"/>
    <col min="13057" max="13057" width="82.28515625" style="86" customWidth="1"/>
    <col min="13058" max="13059" width="11.28515625" style="86" customWidth="1"/>
    <col min="13060" max="13061" width="0" style="86" hidden="1" customWidth="1"/>
    <col min="13062" max="13311" width="9.140625" style="86"/>
    <col min="13312" max="13312" width="7.28515625" style="86" customWidth="1"/>
    <col min="13313" max="13313" width="82.28515625" style="86" customWidth="1"/>
    <col min="13314" max="13315" width="11.28515625" style="86" customWidth="1"/>
    <col min="13316" max="13317" width="0" style="86" hidden="1" customWidth="1"/>
    <col min="13318" max="13567" width="9.140625" style="86"/>
    <col min="13568" max="13568" width="7.28515625" style="86" customWidth="1"/>
    <col min="13569" max="13569" width="82.28515625" style="86" customWidth="1"/>
    <col min="13570" max="13571" width="11.28515625" style="86" customWidth="1"/>
    <col min="13572" max="13573" width="0" style="86" hidden="1" customWidth="1"/>
    <col min="13574" max="13823" width="9.140625" style="86"/>
    <col min="13824" max="13824" width="7.28515625" style="86" customWidth="1"/>
    <col min="13825" max="13825" width="82.28515625" style="86" customWidth="1"/>
    <col min="13826" max="13827" width="11.28515625" style="86" customWidth="1"/>
    <col min="13828" max="13829" width="0" style="86" hidden="1" customWidth="1"/>
    <col min="13830" max="14079" width="9.140625" style="86"/>
    <col min="14080" max="14080" width="7.28515625" style="86" customWidth="1"/>
    <col min="14081" max="14081" width="82.28515625" style="86" customWidth="1"/>
    <col min="14082" max="14083" width="11.28515625" style="86" customWidth="1"/>
    <col min="14084" max="14085" width="0" style="86" hidden="1" customWidth="1"/>
    <col min="14086" max="14335" width="9.140625" style="86"/>
    <col min="14336" max="14336" width="7.28515625" style="86" customWidth="1"/>
    <col min="14337" max="14337" width="82.28515625" style="86" customWidth="1"/>
    <col min="14338" max="14339" width="11.28515625" style="86" customWidth="1"/>
    <col min="14340" max="14341" width="0" style="86" hidden="1" customWidth="1"/>
    <col min="14342" max="14591" width="9.140625" style="86"/>
    <col min="14592" max="14592" width="7.28515625" style="86" customWidth="1"/>
    <col min="14593" max="14593" width="82.28515625" style="86" customWidth="1"/>
    <col min="14594" max="14595" width="11.28515625" style="86" customWidth="1"/>
    <col min="14596" max="14597" width="0" style="86" hidden="1" customWidth="1"/>
    <col min="14598" max="14847" width="9.140625" style="86"/>
    <col min="14848" max="14848" width="7.28515625" style="86" customWidth="1"/>
    <col min="14849" max="14849" width="82.28515625" style="86" customWidth="1"/>
    <col min="14850" max="14851" width="11.28515625" style="86" customWidth="1"/>
    <col min="14852" max="14853" width="0" style="86" hidden="1" customWidth="1"/>
    <col min="14854" max="15103" width="9.140625" style="86"/>
    <col min="15104" max="15104" width="7.28515625" style="86" customWidth="1"/>
    <col min="15105" max="15105" width="82.28515625" style="86" customWidth="1"/>
    <col min="15106" max="15107" width="11.28515625" style="86" customWidth="1"/>
    <col min="15108" max="15109" width="0" style="86" hidden="1" customWidth="1"/>
    <col min="15110" max="15359" width="9.140625" style="86"/>
    <col min="15360" max="15360" width="7.28515625" style="86" customWidth="1"/>
    <col min="15361" max="15361" width="82.28515625" style="86" customWidth="1"/>
    <col min="15362" max="15363" width="11.28515625" style="86" customWidth="1"/>
    <col min="15364" max="15365" width="0" style="86" hidden="1" customWidth="1"/>
    <col min="15366" max="15615" width="9.140625" style="86"/>
    <col min="15616" max="15616" width="7.28515625" style="86" customWidth="1"/>
    <col min="15617" max="15617" width="82.28515625" style="86" customWidth="1"/>
    <col min="15618" max="15619" width="11.28515625" style="86" customWidth="1"/>
    <col min="15620" max="15621" width="0" style="86" hidden="1" customWidth="1"/>
    <col min="15622" max="15871" width="9.140625" style="86"/>
    <col min="15872" max="15872" width="7.28515625" style="86" customWidth="1"/>
    <col min="15873" max="15873" width="82.28515625" style="86" customWidth="1"/>
    <col min="15874" max="15875" width="11.28515625" style="86" customWidth="1"/>
    <col min="15876" max="15877" width="0" style="86" hidden="1" customWidth="1"/>
    <col min="15878" max="16127" width="9.140625" style="86"/>
    <col min="16128" max="16128" width="7.28515625" style="86" customWidth="1"/>
    <col min="16129" max="16129" width="82.28515625" style="86" customWidth="1"/>
    <col min="16130" max="16131" width="11.28515625" style="86" customWidth="1"/>
    <col min="16132" max="16133" width="0" style="86" hidden="1" customWidth="1"/>
    <col min="16134" max="16384" width="9.140625" style="86"/>
  </cols>
  <sheetData>
    <row r="1" spans="1:9" ht="46.5" customHeight="1" x14ac:dyDescent="0.2">
      <c r="A1" s="862" t="s">
        <v>7</v>
      </c>
      <c r="B1" s="667" t="s">
        <v>327</v>
      </c>
      <c r="C1" s="661" t="s">
        <v>1240</v>
      </c>
      <c r="D1" s="661" t="s">
        <v>234</v>
      </c>
      <c r="E1" s="661" t="s">
        <v>235</v>
      </c>
      <c r="F1" s="661" t="s">
        <v>234</v>
      </c>
      <c r="G1" s="661" t="s">
        <v>235</v>
      </c>
      <c r="H1" s="661" t="s">
        <v>234</v>
      </c>
      <c r="I1" s="662" t="s">
        <v>235</v>
      </c>
    </row>
    <row r="2" spans="1:9" ht="15" customHeight="1" x14ac:dyDescent="0.2">
      <c r="A2" s="863"/>
      <c r="B2" s="668" t="s">
        <v>9</v>
      </c>
      <c r="C2" s="663" t="s">
        <v>10</v>
      </c>
      <c r="D2" s="663" t="s">
        <v>236</v>
      </c>
      <c r="E2" s="663" t="s">
        <v>237</v>
      </c>
      <c r="F2" s="663" t="s">
        <v>11</v>
      </c>
      <c r="G2" s="663" t="s">
        <v>11</v>
      </c>
      <c r="H2" s="663" t="s">
        <v>1265</v>
      </c>
      <c r="I2" s="664" t="s">
        <v>237</v>
      </c>
    </row>
    <row r="3" spans="1:9" ht="28.35" customHeight="1" x14ac:dyDescent="0.2">
      <c r="A3" s="665" t="s">
        <v>2</v>
      </c>
      <c r="B3" s="669" t="s">
        <v>328</v>
      </c>
      <c r="C3" s="663"/>
      <c r="D3" s="663"/>
      <c r="E3" s="663"/>
      <c r="F3" s="670"/>
      <c r="G3" s="670"/>
      <c r="H3" s="797"/>
      <c r="I3" s="798"/>
    </row>
    <row r="4" spans="1:9" ht="19.5" hidden="1" customHeight="1" x14ac:dyDescent="0.2">
      <c r="A4" s="665" t="s">
        <v>3</v>
      </c>
      <c r="B4" s="671" t="s">
        <v>329</v>
      </c>
      <c r="C4" s="672"/>
      <c r="D4" s="672"/>
      <c r="E4" s="672"/>
      <c r="F4" s="670"/>
      <c r="G4" s="670"/>
      <c r="H4" s="797"/>
      <c r="I4" s="798"/>
    </row>
    <row r="5" spans="1:9" ht="19.5" hidden="1" customHeight="1" x14ac:dyDescent="0.2">
      <c r="A5" s="665" t="s">
        <v>49</v>
      </c>
      <c r="B5" s="673"/>
      <c r="C5" s="670"/>
      <c r="D5" s="670"/>
      <c r="E5" s="670">
        <f>SUM(C5:D5)</f>
        <v>0</v>
      </c>
      <c r="F5" s="670"/>
      <c r="G5" s="670"/>
      <c r="H5" s="797"/>
      <c r="I5" s="798"/>
    </row>
    <row r="6" spans="1:9" ht="19.5" hidden="1" customHeight="1" x14ac:dyDescent="0.2">
      <c r="A6" s="665" t="s">
        <v>12</v>
      </c>
      <c r="B6" s="674" t="s">
        <v>330</v>
      </c>
      <c r="C6" s="670"/>
      <c r="D6" s="670"/>
      <c r="E6" s="670"/>
      <c r="F6" s="670"/>
      <c r="G6" s="670"/>
      <c r="H6" s="797"/>
      <c r="I6" s="798"/>
    </row>
    <row r="7" spans="1:9" ht="19.5" customHeight="1" x14ac:dyDescent="0.2">
      <c r="A7" s="665" t="s">
        <v>3</v>
      </c>
      <c r="B7" s="674" t="s">
        <v>331</v>
      </c>
      <c r="C7" s="675">
        <f>SUM(C8)</f>
        <v>15000</v>
      </c>
      <c r="D7" s="675">
        <f t="shared" ref="D7:I7" si="0">SUM(D8)</f>
        <v>0</v>
      </c>
      <c r="E7" s="675">
        <f t="shared" si="0"/>
        <v>0</v>
      </c>
      <c r="F7" s="675">
        <f t="shared" si="0"/>
        <v>0</v>
      </c>
      <c r="G7" s="675">
        <f t="shared" si="0"/>
        <v>15000</v>
      </c>
      <c r="H7" s="675">
        <f t="shared" si="0"/>
        <v>0</v>
      </c>
      <c r="I7" s="676">
        <f t="shared" si="0"/>
        <v>15000</v>
      </c>
    </row>
    <row r="8" spans="1:9" ht="19.5" customHeight="1" x14ac:dyDescent="0.2">
      <c r="A8" s="665" t="s">
        <v>49</v>
      </c>
      <c r="B8" s="677" t="s">
        <v>1244</v>
      </c>
      <c r="C8" s="672">
        <v>15000</v>
      </c>
      <c r="D8" s="672"/>
      <c r="E8" s="670"/>
      <c r="F8" s="670"/>
      <c r="G8" s="670">
        <f>SUM(C8:F8)</f>
        <v>15000</v>
      </c>
      <c r="H8" s="670"/>
      <c r="I8" s="799">
        <f t="shared" ref="I8:I42" si="1">SUM(G8,H8)</f>
        <v>15000</v>
      </c>
    </row>
    <row r="9" spans="1:9" ht="19.5" hidden="1" customHeight="1" x14ac:dyDescent="0.2">
      <c r="A9" s="665" t="s">
        <v>13</v>
      </c>
      <c r="B9" s="674" t="s">
        <v>332</v>
      </c>
      <c r="C9" s="672"/>
      <c r="D9" s="672"/>
      <c r="E9" s="670">
        <f>SUM(C9:D9)</f>
        <v>0</v>
      </c>
      <c r="F9" s="670"/>
      <c r="G9" s="670"/>
      <c r="H9" s="670"/>
      <c r="I9" s="799">
        <f t="shared" si="1"/>
        <v>0</v>
      </c>
    </row>
    <row r="10" spans="1:9" ht="19.5" hidden="1" customHeight="1" x14ac:dyDescent="0.2">
      <c r="A10" s="665" t="s">
        <v>51</v>
      </c>
      <c r="B10" s="674" t="s">
        <v>333</v>
      </c>
      <c r="C10" s="672"/>
      <c r="D10" s="672"/>
      <c r="E10" s="670"/>
      <c r="F10" s="670"/>
      <c r="G10" s="670"/>
      <c r="H10" s="670"/>
      <c r="I10" s="799">
        <f t="shared" si="1"/>
        <v>0</v>
      </c>
    </row>
    <row r="11" spans="1:9" ht="28.35" customHeight="1" x14ac:dyDescent="0.2">
      <c r="A11" s="665" t="s">
        <v>12</v>
      </c>
      <c r="B11" s="674" t="s">
        <v>334</v>
      </c>
      <c r="C11" s="672"/>
      <c r="D11" s="672"/>
      <c r="E11" s="670"/>
      <c r="F11" s="678">
        <f>SUM(F12)</f>
        <v>91</v>
      </c>
      <c r="G11" s="678">
        <f>SUM(G12:G14)</f>
        <v>91</v>
      </c>
      <c r="H11" s="675">
        <f t="shared" ref="H11:I11" si="2">SUM(H12:H14)</f>
        <v>1444</v>
      </c>
      <c r="I11" s="679">
        <f t="shared" si="2"/>
        <v>1535</v>
      </c>
    </row>
    <row r="12" spans="1:9" ht="28.35" customHeight="1" x14ac:dyDescent="0.2">
      <c r="A12" s="665" t="s">
        <v>50</v>
      </c>
      <c r="B12" s="677" t="s">
        <v>1266</v>
      </c>
      <c r="C12" s="670"/>
      <c r="D12" s="672"/>
      <c r="E12" s="670"/>
      <c r="F12" s="670">
        <v>91</v>
      </c>
      <c r="G12" s="670">
        <f>SUM(C12:F12)</f>
        <v>91</v>
      </c>
      <c r="H12" s="670"/>
      <c r="I12" s="799">
        <f t="shared" si="1"/>
        <v>91</v>
      </c>
    </row>
    <row r="13" spans="1:9" ht="28.35" customHeight="1" x14ac:dyDescent="0.2">
      <c r="A13" s="665" t="s">
        <v>13</v>
      </c>
      <c r="B13" s="677" t="s">
        <v>1281</v>
      </c>
      <c r="C13" s="670"/>
      <c r="D13" s="672"/>
      <c r="E13" s="670"/>
      <c r="F13" s="670"/>
      <c r="G13" s="670"/>
      <c r="H13" s="670">
        <v>1394</v>
      </c>
      <c r="I13" s="799">
        <f t="shared" si="1"/>
        <v>1394</v>
      </c>
    </row>
    <row r="14" spans="1:9" ht="28.35" customHeight="1" x14ac:dyDescent="0.2">
      <c r="A14" s="665" t="s">
        <v>51</v>
      </c>
      <c r="B14" s="677" t="s">
        <v>1282</v>
      </c>
      <c r="C14" s="670"/>
      <c r="D14" s="672"/>
      <c r="E14" s="670"/>
      <c r="F14" s="670"/>
      <c r="G14" s="670"/>
      <c r="H14" s="670">
        <v>50</v>
      </c>
      <c r="I14" s="799">
        <f t="shared" si="1"/>
        <v>50</v>
      </c>
    </row>
    <row r="15" spans="1:9" ht="28.35" hidden="1" customHeight="1" x14ac:dyDescent="0.2">
      <c r="A15" s="665" t="s">
        <v>13</v>
      </c>
      <c r="B15" s="677"/>
      <c r="C15" s="670"/>
      <c r="D15" s="672"/>
      <c r="E15" s="670"/>
      <c r="F15" s="670"/>
      <c r="G15" s="670"/>
      <c r="H15" s="670"/>
      <c r="I15" s="799">
        <f t="shared" si="1"/>
        <v>0</v>
      </c>
    </row>
    <row r="16" spans="1:9" ht="28.35" hidden="1" customHeight="1" x14ac:dyDescent="0.2">
      <c r="A16" s="665" t="s">
        <v>51</v>
      </c>
      <c r="B16" s="677"/>
      <c r="C16" s="670"/>
      <c r="D16" s="672"/>
      <c r="E16" s="670"/>
      <c r="F16" s="670"/>
      <c r="G16" s="670"/>
      <c r="H16" s="670"/>
      <c r="I16" s="799">
        <f t="shared" si="1"/>
        <v>0</v>
      </c>
    </row>
    <row r="17" spans="1:9" ht="19.5" hidden="1" customHeight="1" x14ac:dyDescent="0.2">
      <c r="A17" s="665" t="s">
        <v>14</v>
      </c>
      <c r="B17" s="677"/>
      <c r="C17" s="670"/>
      <c r="D17" s="672"/>
      <c r="E17" s="670"/>
      <c r="F17" s="670"/>
      <c r="G17" s="670"/>
      <c r="H17" s="670"/>
      <c r="I17" s="799">
        <f t="shared" si="1"/>
        <v>0</v>
      </c>
    </row>
    <row r="18" spans="1:9" ht="19.5" hidden="1" customHeight="1" x14ac:dyDescent="0.2">
      <c r="A18" s="665" t="s">
        <v>12</v>
      </c>
      <c r="B18" s="671" t="s">
        <v>335</v>
      </c>
      <c r="C18" s="670"/>
      <c r="D18" s="672"/>
      <c r="E18" s="670"/>
      <c r="F18" s="670"/>
      <c r="G18" s="670"/>
      <c r="H18" s="670"/>
      <c r="I18" s="799">
        <f t="shared" si="1"/>
        <v>0</v>
      </c>
    </row>
    <row r="19" spans="1:9" ht="19.5" hidden="1" customHeight="1" x14ac:dyDescent="0.2">
      <c r="A19" s="665" t="s">
        <v>50</v>
      </c>
      <c r="B19" s="666" t="s">
        <v>801</v>
      </c>
      <c r="C19" s="670"/>
      <c r="D19" s="672"/>
      <c r="E19" s="670"/>
      <c r="F19" s="670"/>
      <c r="G19" s="670"/>
      <c r="H19" s="670"/>
      <c r="I19" s="799">
        <f t="shared" si="1"/>
        <v>0</v>
      </c>
    </row>
    <row r="20" spans="1:9" ht="19.5" customHeight="1" x14ac:dyDescent="0.2">
      <c r="A20" s="665" t="s">
        <v>14</v>
      </c>
      <c r="B20" s="671" t="s">
        <v>336</v>
      </c>
      <c r="C20" s="678">
        <f>SUM(C21)</f>
        <v>89057</v>
      </c>
      <c r="D20" s="678">
        <f t="shared" ref="D20:F20" si="3">SUM(D21)</f>
        <v>0</v>
      </c>
      <c r="E20" s="678">
        <f t="shared" si="3"/>
        <v>0</v>
      </c>
      <c r="F20" s="678">
        <f t="shared" si="3"/>
        <v>0</v>
      </c>
      <c r="G20" s="678">
        <f>SUM(G21:G22)</f>
        <v>89057</v>
      </c>
      <c r="H20" s="678">
        <f>SUM(H21:H22)</f>
        <v>1931</v>
      </c>
      <c r="I20" s="679">
        <f>SUM(I21:I22)</f>
        <v>90988</v>
      </c>
    </row>
    <row r="21" spans="1:9" ht="19.5" customHeight="1" x14ac:dyDescent="0.2">
      <c r="A21" s="665" t="s">
        <v>52</v>
      </c>
      <c r="B21" s="666" t="s">
        <v>1235</v>
      </c>
      <c r="C21" s="670">
        <v>89057</v>
      </c>
      <c r="D21" s="672"/>
      <c r="E21" s="670"/>
      <c r="F21" s="670"/>
      <c r="G21" s="670">
        <f>SUM(C21:F21)</f>
        <v>89057</v>
      </c>
      <c r="H21" s="670"/>
      <c r="I21" s="799">
        <f t="shared" si="1"/>
        <v>89057</v>
      </c>
    </row>
    <row r="22" spans="1:9" ht="19.5" customHeight="1" x14ac:dyDescent="0.2">
      <c r="A22" s="665" t="s">
        <v>15</v>
      </c>
      <c r="B22" s="666" t="s">
        <v>1279</v>
      </c>
      <c r="C22" s="670"/>
      <c r="D22" s="672"/>
      <c r="E22" s="670"/>
      <c r="F22" s="670"/>
      <c r="G22" s="670"/>
      <c r="H22" s="670">
        <v>1931</v>
      </c>
      <c r="I22" s="799">
        <f t="shared" si="1"/>
        <v>1931</v>
      </c>
    </row>
    <row r="23" spans="1:9" ht="19.5" hidden="1" customHeight="1" x14ac:dyDescent="0.2">
      <c r="A23" s="665" t="s">
        <v>18</v>
      </c>
      <c r="B23" s="666"/>
      <c r="C23" s="670"/>
      <c r="D23" s="672"/>
      <c r="E23" s="670"/>
      <c r="F23" s="670"/>
      <c r="G23" s="670"/>
      <c r="H23" s="797"/>
      <c r="I23" s="799">
        <f t="shared" si="1"/>
        <v>0</v>
      </c>
    </row>
    <row r="24" spans="1:9" ht="19.5" hidden="1" customHeight="1" x14ac:dyDescent="0.2">
      <c r="A24" s="665" t="s">
        <v>19</v>
      </c>
      <c r="B24" s="666"/>
      <c r="C24" s="670"/>
      <c r="D24" s="672"/>
      <c r="E24" s="670"/>
      <c r="F24" s="670"/>
      <c r="G24" s="670"/>
      <c r="H24" s="797"/>
      <c r="I24" s="799">
        <f t="shared" si="1"/>
        <v>0</v>
      </c>
    </row>
    <row r="25" spans="1:9" ht="19.5" customHeight="1" x14ac:dyDescent="0.2">
      <c r="A25" s="665" t="s">
        <v>16</v>
      </c>
      <c r="B25" s="671" t="s">
        <v>337</v>
      </c>
      <c r="C25" s="678">
        <f>SUM(C26)</f>
        <v>0</v>
      </c>
      <c r="D25" s="678">
        <f t="shared" ref="D25:E25" si="4">SUM(D26)</f>
        <v>0</v>
      </c>
      <c r="E25" s="678">
        <f t="shared" si="4"/>
        <v>0</v>
      </c>
      <c r="F25" s="678">
        <f>SUM(F26:F27)</f>
        <v>1134</v>
      </c>
      <c r="G25" s="678">
        <f>SUM(G26:G27)</f>
        <v>1134</v>
      </c>
      <c r="H25" s="678">
        <f t="shared" ref="H25:I25" si="5">SUM(H26:H27)</f>
        <v>0</v>
      </c>
      <c r="I25" s="679">
        <f t="shared" si="5"/>
        <v>1134</v>
      </c>
    </row>
    <row r="26" spans="1:9" ht="19.5" customHeight="1" x14ac:dyDescent="0.2">
      <c r="A26" s="665" t="s">
        <v>18</v>
      </c>
      <c r="B26" s="666" t="s">
        <v>1267</v>
      </c>
      <c r="C26" s="670"/>
      <c r="D26" s="672"/>
      <c r="E26" s="670"/>
      <c r="F26" s="670">
        <v>1114</v>
      </c>
      <c r="G26" s="670">
        <f>SUM(C26:F26)</f>
        <v>1114</v>
      </c>
      <c r="H26" s="797"/>
      <c r="I26" s="799">
        <f t="shared" si="1"/>
        <v>1114</v>
      </c>
    </row>
    <row r="27" spans="1:9" ht="19.5" customHeight="1" x14ac:dyDescent="0.2">
      <c r="A27" s="665" t="s">
        <v>19</v>
      </c>
      <c r="B27" s="666" t="s">
        <v>1268</v>
      </c>
      <c r="C27" s="670"/>
      <c r="D27" s="672"/>
      <c r="E27" s="670"/>
      <c r="F27" s="670">
        <v>20</v>
      </c>
      <c r="G27" s="670">
        <f>SUM(C27:F27)</f>
        <v>20</v>
      </c>
      <c r="H27" s="797"/>
      <c r="I27" s="799">
        <f t="shared" si="1"/>
        <v>20</v>
      </c>
    </row>
    <row r="28" spans="1:9" ht="19.5" customHeight="1" x14ac:dyDescent="0.2">
      <c r="A28" s="665" t="s">
        <v>20</v>
      </c>
      <c r="B28" s="671" t="s">
        <v>338</v>
      </c>
      <c r="C28" s="670"/>
      <c r="D28" s="672"/>
      <c r="E28" s="670">
        <f>SUM(C28:D28)</f>
        <v>0</v>
      </c>
      <c r="F28" s="678">
        <f>SUM(F29)</f>
        <v>238</v>
      </c>
      <c r="G28" s="678">
        <f>SUM(G29)</f>
        <v>238</v>
      </c>
      <c r="H28" s="678">
        <f t="shared" ref="H28:I28" si="6">SUM(H29)</f>
        <v>104</v>
      </c>
      <c r="I28" s="679">
        <f t="shared" si="6"/>
        <v>342</v>
      </c>
    </row>
    <row r="29" spans="1:9" ht="19.5" customHeight="1" x14ac:dyDescent="0.2">
      <c r="A29" s="665" t="s">
        <v>21</v>
      </c>
      <c r="B29" s="666" t="s">
        <v>1269</v>
      </c>
      <c r="C29" s="670"/>
      <c r="D29" s="672"/>
      <c r="E29" s="670"/>
      <c r="F29" s="670">
        <v>238</v>
      </c>
      <c r="G29" s="670">
        <f>SUM(C29:F29)</f>
        <v>238</v>
      </c>
      <c r="H29" s="797">
        <v>104</v>
      </c>
      <c r="I29" s="799">
        <f t="shared" si="1"/>
        <v>342</v>
      </c>
    </row>
    <row r="30" spans="1:9" ht="19.5" customHeight="1" x14ac:dyDescent="0.2">
      <c r="A30" s="665" t="s">
        <v>22</v>
      </c>
      <c r="B30" s="669" t="s">
        <v>339</v>
      </c>
      <c r="C30" s="680">
        <f>SUM(C20,C7)</f>
        <v>104057</v>
      </c>
      <c r="D30" s="680">
        <f>SUM(D5:D25)</f>
        <v>0</v>
      </c>
      <c r="E30" s="680">
        <f>SUM(E5:E25)</f>
        <v>0</v>
      </c>
      <c r="F30" s="678">
        <f>SUM(F7,F11,F20,F25,F28)</f>
        <v>1463</v>
      </c>
      <c r="G30" s="678">
        <f>SUM(G7,G11,G20,G25,G28)</f>
        <v>105520</v>
      </c>
      <c r="H30" s="678">
        <f t="shared" ref="H30:I30" si="7">SUM(H7,H11,H20,H25,H28)</f>
        <v>3479</v>
      </c>
      <c r="I30" s="679">
        <f t="shared" si="7"/>
        <v>108999</v>
      </c>
    </row>
    <row r="31" spans="1:9" ht="28.35" customHeight="1" x14ac:dyDescent="0.2">
      <c r="A31" s="665" t="s">
        <v>23</v>
      </c>
      <c r="B31" s="681"/>
      <c r="C31" s="682"/>
      <c r="D31" s="680"/>
      <c r="E31" s="670"/>
      <c r="F31" s="670"/>
      <c r="G31" s="670"/>
      <c r="H31" s="797"/>
      <c r="I31" s="799">
        <f t="shared" si="1"/>
        <v>0</v>
      </c>
    </row>
    <row r="32" spans="1:9" ht="28.35" customHeight="1" x14ac:dyDescent="0.2">
      <c r="A32" s="796" t="s">
        <v>24</v>
      </c>
      <c r="B32" s="683" t="s">
        <v>340</v>
      </c>
      <c r="C32" s="684"/>
      <c r="D32" s="672"/>
      <c r="E32" s="670"/>
      <c r="F32" s="670"/>
      <c r="G32" s="670"/>
      <c r="H32" s="797"/>
      <c r="I32" s="799">
        <f t="shared" si="1"/>
        <v>0</v>
      </c>
    </row>
    <row r="33" spans="1:9" ht="19.5" hidden="1" customHeight="1" x14ac:dyDescent="0.2">
      <c r="A33" s="665" t="s">
        <v>23</v>
      </c>
      <c r="B33" s="671" t="s">
        <v>329</v>
      </c>
      <c r="C33" s="672"/>
      <c r="D33" s="672"/>
      <c r="E33" s="670"/>
      <c r="F33" s="670"/>
      <c r="G33" s="670"/>
      <c r="H33" s="797"/>
      <c r="I33" s="799">
        <f t="shared" si="1"/>
        <v>0</v>
      </c>
    </row>
    <row r="34" spans="1:9" ht="19.5" hidden="1" customHeight="1" x14ac:dyDescent="0.2">
      <c r="A34" s="665" t="s">
        <v>24</v>
      </c>
      <c r="B34" s="674" t="s">
        <v>330</v>
      </c>
      <c r="C34" s="670"/>
      <c r="D34" s="670"/>
      <c r="E34" s="670"/>
      <c r="F34" s="670"/>
      <c r="G34" s="670"/>
      <c r="H34" s="797"/>
      <c r="I34" s="799">
        <f t="shared" si="1"/>
        <v>0</v>
      </c>
    </row>
    <row r="35" spans="1:9" ht="19.5" hidden="1" customHeight="1" x14ac:dyDescent="0.2">
      <c r="A35" s="665" t="s">
        <v>27</v>
      </c>
      <c r="B35" s="671" t="s">
        <v>335</v>
      </c>
      <c r="C35" s="672"/>
      <c r="D35" s="672"/>
      <c r="E35" s="670"/>
      <c r="F35" s="670"/>
      <c r="G35" s="670"/>
      <c r="H35" s="797"/>
      <c r="I35" s="799">
        <f t="shared" si="1"/>
        <v>0</v>
      </c>
    </row>
    <row r="36" spans="1:9" ht="28.35" customHeight="1" x14ac:dyDescent="0.2">
      <c r="A36" s="665" t="s">
        <v>26</v>
      </c>
      <c r="B36" s="671" t="s">
        <v>336</v>
      </c>
      <c r="C36" s="672"/>
      <c r="D36" s="672"/>
      <c r="E36" s="670"/>
      <c r="F36" s="678">
        <f>SUM(F37)</f>
        <v>180</v>
      </c>
      <c r="G36" s="678">
        <f>SUM(G37:G38)</f>
        <v>180</v>
      </c>
      <c r="H36" s="678">
        <f t="shared" ref="H36:I36" si="8">SUM(H37:H38)</f>
        <v>2716</v>
      </c>
      <c r="I36" s="679">
        <f t="shared" si="8"/>
        <v>2896</v>
      </c>
    </row>
    <row r="37" spans="1:9" ht="28.35" customHeight="1" x14ac:dyDescent="0.2">
      <c r="A37" s="665" t="s">
        <v>27</v>
      </c>
      <c r="B37" s="681" t="s">
        <v>1270</v>
      </c>
      <c r="C37" s="682"/>
      <c r="D37" s="672"/>
      <c r="E37" s="670"/>
      <c r="F37" s="670">
        <v>180</v>
      </c>
      <c r="G37" s="670">
        <f>SUM(C37:F37)</f>
        <v>180</v>
      </c>
      <c r="H37" s="797"/>
      <c r="I37" s="799">
        <f t="shared" si="1"/>
        <v>180</v>
      </c>
    </row>
    <row r="38" spans="1:9" ht="28.35" customHeight="1" x14ac:dyDescent="0.2">
      <c r="A38" s="665" t="s">
        <v>53</v>
      </c>
      <c r="B38" s="681" t="s">
        <v>1280</v>
      </c>
      <c r="C38" s="670"/>
      <c r="D38" s="670"/>
      <c r="E38" s="670"/>
      <c r="F38" s="670"/>
      <c r="G38" s="670"/>
      <c r="H38" s="670">
        <v>2716</v>
      </c>
      <c r="I38" s="799">
        <f t="shared" si="1"/>
        <v>2716</v>
      </c>
    </row>
    <row r="39" spans="1:9" ht="28.35" hidden="1" customHeight="1" x14ac:dyDescent="0.2">
      <c r="A39" s="665" t="s">
        <v>26</v>
      </c>
      <c r="B39" s="671" t="s">
        <v>334</v>
      </c>
      <c r="C39" s="672"/>
      <c r="D39" s="672"/>
      <c r="E39" s="670"/>
      <c r="F39" s="670"/>
      <c r="G39" s="670"/>
      <c r="H39" s="797"/>
      <c r="I39" s="799">
        <f t="shared" si="1"/>
        <v>0</v>
      </c>
    </row>
    <row r="40" spans="1:9" ht="19.5" hidden="1" customHeight="1" x14ac:dyDescent="0.2">
      <c r="A40" s="665" t="s">
        <v>27</v>
      </c>
      <c r="B40" s="681" t="s">
        <v>521</v>
      </c>
      <c r="C40" s="682"/>
      <c r="D40" s="672"/>
      <c r="E40" s="670"/>
      <c r="F40" s="670"/>
      <c r="G40" s="670"/>
      <c r="H40" s="797"/>
      <c r="I40" s="799">
        <f t="shared" si="1"/>
        <v>0</v>
      </c>
    </row>
    <row r="41" spans="1:9" ht="19.5" hidden="1" customHeight="1" x14ac:dyDescent="0.2">
      <c r="A41" s="665" t="s">
        <v>52</v>
      </c>
      <c r="B41" s="671" t="s">
        <v>338</v>
      </c>
      <c r="C41" s="672"/>
      <c r="D41" s="672"/>
      <c r="E41" s="670"/>
      <c r="F41" s="670"/>
      <c r="G41" s="670"/>
      <c r="H41" s="797"/>
      <c r="I41" s="799">
        <f t="shared" si="1"/>
        <v>0</v>
      </c>
    </row>
    <row r="42" spans="1:9" ht="19.5" hidden="1" customHeight="1" x14ac:dyDescent="0.2">
      <c r="A42" s="665" t="s">
        <v>15</v>
      </c>
      <c r="B42" s="666" t="s">
        <v>1234</v>
      </c>
      <c r="C42" s="672"/>
      <c r="D42" s="672"/>
      <c r="E42" s="670"/>
      <c r="F42" s="670"/>
      <c r="G42" s="670"/>
      <c r="H42" s="797"/>
      <c r="I42" s="799">
        <f t="shared" si="1"/>
        <v>0</v>
      </c>
    </row>
    <row r="43" spans="1:9" ht="28.35" customHeight="1" thickBot="1" x14ac:dyDescent="0.25">
      <c r="A43" s="800" t="s">
        <v>54</v>
      </c>
      <c r="B43" s="685" t="s">
        <v>341</v>
      </c>
      <c r="C43" s="686">
        <f>SUM(C36)</f>
        <v>0</v>
      </c>
      <c r="D43" s="686">
        <f t="shared" ref="D43:I43" si="9">SUM(D36)</f>
        <v>0</v>
      </c>
      <c r="E43" s="686">
        <f t="shared" si="9"/>
        <v>0</v>
      </c>
      <c r="F43" s="686">
        <f t="shared" si="9"/>
        <v>180</v>
      </c>
      <c r="G43" s="686">
        <f t="shared" si="9"/>
        <v>180</v>
      </c>
      <c r="H43" s="686">
        <f t="shared" si="9"/>
        <v>2716</v>
      </c>
      <c r="I43" s="687">
        <f t="shared" si="9"/>
        <v>2896</v>
      </c>
    </row>
    <row r="44" spans="1:9" ht="19.5" hidden="1" customHeight="1" x14ac:dyDescent="0.2">
      <c r="A44" s="346" t="s">
        <v>23</v>
      </c>
      <c r="B44" s="347"/>
      <c r="C44" s="348"/>
      <c r="D44" s="90"/>
      <c r="E44" s="92"/>
    </row>
    <row r="45" spans="1:9" ht="19.5" hidden="1" customHeight="1" x14ac:dyDescent="0.2">
      <c r="A45" s="87" t="s">
        <v>22</v>
      </c>
      <c r="B45" s="96" t="s">
        <v>342</v>
      </c>
      <c r="C45" s="89"/>
      <c r="D45" s="90"/>
      <c r="E45" s="92"/>
    </row>
    <row r="46" spans="1:9" ht="19.5" hidden="1" customHeight="1" x14ac:dyDescent="0.2">
      <c r="A46" s="87" t="s">
        <v>23</v>
      </c>
      <c r="B46" s="97" t="s">
        <v>343</v>
      </c>
      <c r="C46" s="89"/>
      <c r="D46" s="90"/>
      <c r="E46" s="92"/>
    </row>
    <row r="47" spans="1:9" ht="19.5" hidden="1" customHeight="1" x14ac:dyDescent="0.2">
      <c r="A47" s="87" t="s">
        <v>24</v>
      </c>
      <c r="B47" s="88" t="s">
        <v>344</v>
      </c>
      <c r="C47" s="98"/>
      <c r="D47" s="99" t="e">
        <f>SUM(#REF!)</f>
        <v>#REF!</v>
      </c>
      <c r="E47" s="100" t="e">
        <f>SUM(#REF!)</f>
        <v>#REF!</v>
      </c>
    </row>
    <row r="48" spans="1:9" ht="19.5" hidden="1" customHeight="1" x14ac:dyDescent="0.2">
      <c r="A48" s="87" t="s">
        <v>26</v>
      </c>
      <c r="B48" s="88"/>
      <c r="C48" s="89"/>
      <c r="D48" s="90"/>
      <c r="E48" s="92"/>
    </row>
    <row r="49" spans="1:5" ht="19.5" hidden="1" customHeight="1" x14ac:dyDescent="0.2">
      <c r="A49" s="87" t="s">
        <v>24</v>
      </c>
      <c r="B49" s="101" t="s">
        <v>345</v>
      </c>
      <c r="C49" s="89"/>
      <c r="D49" s="90"/>
      <c r="E49" s="92"/>
    </row>
    <row r="50" spans="1:5" ht="19.5" hidden="1" customHeight="1" x14ac:dyDescent="0.2">
      <c r="A50" s="87" t="s">
        <v>53</v>
      </c>
      <c r="B50" s="97" t="s">
        <v>343</v>
      </c>
      <c r="C50" s="89"/>
      <c r="D50" s="90"/>
      <c r="E50" s="92"/>
    </row>
    <row r="51" spans="1:5" ht="19.5" hidden="1" customHeight="1" x14ac:dyDescent="0.2">
      <c r="A51" s="87" t="s">
        <v>54</v>
      </c>
      <c r="B51" s="97" t="s">
        <v>346</v>
      </c>
      <c r="C51" s="89"/>
      <c r="D51" s="90"/>
      <c r="E51" s="92"/>
    </row>
    <row r="52" spans="1:5" ht="19.5" hidden="1" customHeight="1" x14ac:dyDescent="0.2">
      <c r="A52" s="87" t="s">
        <v>26</v>
      </c>
      <c r="B52" s="102" t="s">
        <v>347</v>
      </c>
      <c r="C52" s="93">
        <f>SUM(C51:C51)</f>
        <v>0</v>
      </c>
      <c r="D52" s="94">
        <f>SUM(D51:D51)</f>
        <v>0</v>
      </c>
      <c r="E52" s="95">
        <f>SUM(E51:E51)</f>
        <v>0</v>
      </c>
    </row>
    <row r="53" spans="1:5" ht="19.5" hidden="1" customHeight="1" x14ac:dyDescent="0.2">
      <c r="A53" s="87" t="s">
        <v>27</v>
      </c>
      <c r="B53" s="88"/>
      <c r="C53" s="89"/>
      <c r="D53" s="90"/>
      <c r="E53" s="92"/>
    </row>
    <row r="54" spans="1:5" ht="19.5" hidden="1" customHeight="1" x14ac:dyDescent="0.2">
      <c r="A54" s="87" t="s">
        <v>53</v>
      </c>
      <c r="B54" s="96" t="s">
        <v>348</v>
      </c>
      <c r="C54" s="89"/>
      <c r="D54" s="90"/>
      <c r="E54" s="92"/>
    </row>
    <row r="55" spans="1:5" ht="19.5" hidden="1" customHeight="1" x14ac:dyDescent="0.2">
      <c r="A55" s="87" t="s">
        <v>54</v>
      </c>
      <c r="B55" s="97" t="s">
        <v>343</v>
      </c>
      <c r="C55" s="89"/>
      <c r="D55" s="90"/>
      <c r="E55" s="92"/>
    </row>
    <row r="56" spans="1:5" ht="19.5" hidden="1" customHeight="1" x14ac:dyDescent="0.2">
      <c r="A56" s="87" t="s">
        <v>28</v>
      </c>
      <c r="B56" s="91" t="s">
        <v>349</v>
      </c>
      <c r="C56" s="89"/>
      <c r="D56" s="90"/>
      <c r="E56" s="92">
        <f>SUM(C56:D56)</f>
        <v>0</v>
      </c>
    </row>
    <row r="57" spans="1:5" ht="19.5" hidden="1" customHeight="1" x14ac:dyDescent="0.2">
      <c r="A57" s="87" t="s">
        <v>29</v>
      </c>
      <c r="B57" s="88" t="s">
        <v>350</v>
      </c>
      <c r="C57" s="93">
        <f>SUM(C56:C56)</f>
        <v>0</v>
      </c>
      <c r="D57" s="94">
        <f>SUM(D56:D56)</f>
        <v>0</v>
      </c>
      <c r="E57" s="95">
        <f>SUM(E56:E56)</f>
        <v>0</v>
      </c>
    </row>
    <row r="58" spans="1:5" ht="19.5" hidden="1" customHeight="1" x14ac:dyDescent="0.2">
      <c r="A58" s="87" t="s">
        <v>30</v>
      </c>
      <c r="B58" s="88"/>
      <c r="C58" s="93"/>
      <c r="D58" s="94"/>
      <c r="E58" s="92"/>
    </row>
    <row r="59" spans="1:5" s="103" customFormat="1" ht="19.5" hidden="1" customHeight="1" x14ac:dyDescent="0.2">
      <c r="A59" s="87" t="s">
        <v>31</v>
      </c>
      <c r="B59" s="96" t="s">
        <v>351</v>
      </c>
      <c r="C59" s="89"/>
      <c r="D59" s="90"/>
      <c r="E59" s="92"/>
    </row>
    <row r="60" spans="1:5" ht="19.5" hidden="1" customHeight="1" thickBot="1" x14ac:dyDescent="0.25">
      <c r="A60" s="104" t="s">
        <v>32</v>
      </c>
      <c r="B60" s="105" t="s">
        <v>352</v>
      </c>
      <c r="C60" s="106"/>
      <c r="D60" s="107" t="e">
        <f>SUM(#REF!)</f>
        <v>#REF!</v>
      </c>
      <c r="E60" s="108" t="e">
        <f>SUM(#REF!)</f>
        <v>#REF!</v>
      </c>
    </row>
  </sheetData>
  <mergeCells count="1">
    <mergeCell ref="A1:A2"/>
  </mergeCells>
  <printOptions horizontalCentered="1"/>
  <pageMargins left="0.7" right="0.7" top="0.75" bottom="0.75" header="0.3" footer="0.3"/>
  <pageSetup paperSize="9" scale="70" orientation="portrait" r:id="rId1"/>
  <headerFooter alignWithMargins="0">
    <oddHeader xml:space="preserve">&amp;C&amp;"Times New Roman CE,Félkövér"&amp;12
Halimba község Önkormányzatának 2019. évi felhalmozási előirányzatai(eFt)&amp;R&amp;12 &amp;"Times New Roman,Félkövér"&amp;10 6. melléklet a 14/2019. (IX.24.)önkormányzati rendelethez </oddHeader>
    <oddFooter>&amp;C&amp;"Times New Roman CE,Normál"&amp;10&amp;P&amp;R&amp;"Times New Roman,Normál"&amp;10&amp;F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26"/>
  <sheetViews>
    <sheetView showZeros="0" view="pageLayout" zoomScaleNormal="120" workbookViewId="0">
      <selection activeCell="E25" sqref="E25"/>
    </sheetView>
  </sheetViews>
  <sheetFormatPr defaultColWidth="5.28515625" defaultRowHeight="15" x14ac:dyDescent="0.25"/>
  <cols>
    <col min="1" max="1" width="6.7109375" style="111" customWidth="1"/>
    <col min="2" max="2" width="72.5703125" style="113" customWidth="1"/>
    <col min="3" max="3" width="13" style="111" customWidth="1"/>
    <col min="4" max="4" width="12.5703125" style="111" hidden="1" customWidth="1"/>
    <col min="5" max="5" width="12.42578125" style="111" customWidth="1"/>
    <col min="6" max="6" width="12.140625" style="111" customWidth="1"/>
    <col min="7" max="7" width="11.7109375" style="111" customWidth="1"/>
    <col min="8" max="253" width="5.28515625" style="111"/>
    <col min="254" max="254" width="6.7109375" style="111" customWidth="1"/>
    <col min="255" max="255" width="86.85546875" style="111" customWidth="1"/>
    <col min="256" max="257" width="11.42578125" style="111" customWidth="1"/>
    <col min="258" max="259" width="0" style="111" hidden="1" customWidth="1"/>
    <col min="260" max="509" width="5.28515625" style="111"/>
    <col min="510" max="510" width="6.7109375" style="111" customWidth="1"/>
    <col min="511" max="511" width="86.85546875" style="111" customWidth="1"/>
    <col min="512" max="513" width="11.42578125" style="111" customWidth="1"/>
    <col min="514" max="515" width="0" style="111" hidden="1" customWidth="1"/>
    <col min="516" max="765" width="5.28515625" style="111"/>
    <col min="766" max="766" width="6.7109375" style="111" customWidth="1"/>
    <col min="767" max="767" width="86.85546875" style="111" customWidth="1"/>
    <col min="768" max="769" width="11.42578125" style="111" customWidth="1"/>
    <col min="770" max="771" width="0" style="111" hidden="1" customWidth="1"/>
    <col min="772" max="1021" width="5.28515625" style="111"/>
    <col min="1022" max="1022" width="6.7109375" style="111" customWidth="1"/>
    <col min="1023" max="1023" width="86.85546875" style="111" customWidth="1"/>
    <col min="1024" max="1025" width="11.42578125" style="111" customWidth="1"/>
    <col min="1026" max="1027" width="0" style="111" hidden="1" customWidth="1"/>
    <col min="1028" max="1277" width="5.28515625" style="111"/>
    <col min="1278" max="1278" width="6.7109375" style="111" customWidth="1"/>
    <col min="1279" max="1279" width="86.85546875" style="111" customWidth="1"/>
    <col min="1280" max="1281" width="11.42578125" style="111" customWidth="1"/>
    <col min="1282" max="1283" width="0" style="111" hidden="1" customWidth="1"/>
    <col min="1284" max="1533" width="5.28515625" style="111"/>
    <col min="1534" max="1534" width="6.7109375" style="111" customWidth="1"/>
    <col min="1535" max="1535" width="86.85546875" style="111" customWidth="1"/>
    <col min="1536" max="1537" width="11.42578125" style="111" customWidth="1"/>
    <col min="1538" max="1539" width="0" style="111" hidden="1" customWidth="1"/>
    <col min="1540" max="1789" width="5.28515625" style="111"/>
    <col min="1790" max="1790" width="6.7109375" style="111" customWidth="1"/>
    <col min="1791" max="1791" width="86.85546875" style="111" customWidth="1"/>
    <col min="1792" max="1793" width="11.42578125" style="111" customWidth="1"/>
    <col min="1794" max="1795" width="0" style="111" hidden="1" customWidth="1"/>
    <col min="1796" max="2045" width="5.28515625" style="111"/>
    <col min="2046" max="2046" width="6.7109375" style="111" customWidth="1"/>
    <col min="2047" max="2047" width="86.85546875" style="111" customWidth="1"/>
    <col min="2048" max="2049" width="11.42578125" style="111" customWidth="1"/>
    <col min="2050" max="2051" width="0" style="111" hidden="1" customWidth="1"/>
    <col min="2052" max="2301" width="5.28515625" style="111"/>
    <col min="2302" max="2302" width="6.7109375" style="111" customWidth="1"/>
    <col min="2303" max="2303" width="86.85546875" style="111" customWidth="1"/>
    <col min="2304" max="2305" width="11.42578125" style="111" customWidth="1"/>
    <col min="2306" max="2307" width="0" style="111" hidden="1" customWidth="1"/>
    <col min="2308" max="2557" width="5.28515625" style="111"/>
    <col min="2558" max="2558" width="6.7109375" style="111" customWidth="1"/>
    <col min="2559" max="2559" width="86.85546875" style="111" customWidth="1"/>
    <col min="2560" max="2561" width="11.42578125" style="111" customWidth="1"/>
    <col min="2562" max="2563" width="0" style="111" hidden="1" customWidth="1"/>
    <col min="2564" max="2813" width="5.28515625" style="111"/>
    <col min="2814" max="2814" width="6.7109375" style="111" customWidth="1"/>
    <col min="2815" max="2815" width="86.85546875" style="111" customWidth="1"/>
    <col min="2816" max="2817" width="11.42578125" style="111" customWidth="1"/>
    <col min="2818" max="2819" width="0" style="111" hidden="1" customWidth="1"/>
    <col min="2820" max="3069" width="5.28515625" style="111"/>
    <col min="3070" max="3070" width="6.7109375" style="111" customWidth="1"/>
    <col min="3071" max="3071" width="86.85546875" style="111" customWidth="1"/>
    <col min="3072" max="3073" width="11.42578125" style="111" customWidth="1"/>
    <col min="3074" max="3075" width="0" style="111" hidden="1" customWidth="1"/>
    <col min="3076" max="3325" width="5.28515625" style="111"/>
    <col min="3326" max="3326" width="6.7109375" style="111" customWidth="1"/>
    <col min="3327" max="3327" width="86.85546875" style="111" customWidth="1"/>
    <col min="3328" max="3329" width="11.42578125" style="111" customWidth="1"/>
    <col min="3330" max="3331" width="0" style="111" hidden="1" customWidth="1"/>
    <col min="3332" max="3581" width="5.28515625" style="111"/>
    <col min="3582" max="3582" width="6.7109375" style="111" customWidth="1"/>
    <col min="3583" max="3583" width="86.85546875" style="111" customWidth="1"/>
    <col min="3584" max="3585" width="11.42578125" style="111" customWidth="1"/>
    <col min="3586" max="3587" width="0" style="111" hidden="1" customWidth="1"/>
    <col min="3588" max="3837" width="5.28515625" style="111"/>
    <col min="3838" max="3838" width="6.7109375" style="111" customWidth="1"/>
    <col min="3839" max="3839" width="86.85546875" style="111" customWidth="1"/>
    <col min="3840" max="3841" width="11.42578125" style="111" customWidth="1"/>
    <col min="3842" max="3843" width="0" style="111" hidden="1" customWidth="1"/>
    <col min="3844" max="4093" width="5.28515625" style="111"/>
    <col min="4094" max="4094" width="6.7109375" style="111" customWidth="1"/>
    <col min="4095" max="4095" width="86.85546875" style="111" customWidth="1"/>
    <col min="4096" max="4097" width="11.42578125" style="111" customWidth="1"/>
    <col min="4098" max="4099" width="0" style="111" hidden="1" customWidth="1"/>
    <col min="4100" max="4349" width="5.28515625" style="111"/>
    <col min="4350" max="4350" width="6.7109375" style="111" customWidth="1"/>
    <col min="4351" max="4351" width="86.85546875" style="111" customWidth="1"/>
    <col min="4352" max="4353" width="11.42578125" style="111" customWidth="1"/>
    <col min="4354" max="4355" width="0" style="111" hidden="1" customWidth="1"/>
    <col min="4356" max="4605" width="5.28515625" style="111"/>
    <col min="4606" max="4606" width="6.7109375" style="111" customWidth="1"/>
    <col min="4607" max="4607" width="86.85546875" style="111" customWidth="1"/>
    <col min="4608" max="4609" width="11.42578125" style="111" customWidth="1"/>
    <col min="4610" max="4611" width="0" style="111" hidden="1" customWidth="1"/>
    <col min="4612" max="4861" width="5.28515625" style="111"/>
    <col min="4862" max="4862" width="6.7109375" style="111" customWidth="1"/>
    <col min="4863" max="4863" width="86.85546875" style="111" customWidth="1"/>
    <col min="4864" max="4865" width="11.42578125" style="111" customWidth="1"/>
    <col min="4866" max="4867" width="0" style="111" hidden="1" customWidth="1"/>
    <col min="4868" max="5117" width="5.28515625" style="111"/>
    <col min="5118" max="5118" width="6.7109375" style="111" customWidth="1"/>
    <col min="5119" max="5119" width="86.85546875" style="111" customWidth="1"/>
    <col min="5120" max="5121" width="11.42578125" style="111" customWidth="1"/>
    <col min="5122" max="5123" width="0" style="111" hidden="1" customWidth="1"/>
    <col min="5124" max="5373" width="5.28515625" style="111"/>
    <col min="5374" max="5374" width="6.7109375" style="111" customWidth="1"/>
    <col min="5375" max="5375" width="86.85546875" style="111" customWidth="1"/>
    <col min="5376" max="5377" width="11.42578125" style="111" customWidth="1"/>
    <col min="5378" max="5379" width="0" style="111" hidden="1" customWidth="1"/>
    <col min="5380" max="5629" width="5.28515625" style="111"/>
    <col min="5630" max="5630" width="6.7109375" style="111" customWidth="1"/>
    <col min="5631" max="5631" width="86.85546875" style="111" customWidth="1"/>
    <col min="5632" max="5633" width="11.42578125" style="111" customWidth="1"/>
    <col min="5634" max="5635" width="0" style="111" hidden="1" customWidth="1"/>
    <col min="5636" max="5885" width="5.28515625" style="111"/>
    <col min="5886" max="5886" width="6.7109375" style="111" customWidth="1"/>
    <col min="5887" max="5887" width="86.85546875" style="111" customWidth="1"/>
    <col min="5888" max="5889" width="11.42578125" style="111" customWidth="1"/>
    <col min="5890" max="5891" width="0" style="111" hidden="1" customWidth="1"/>
    <col min="5892" max="6141" width="5.28515625" style="111"/>
    <col min="6142" max="6142" width="6.7109375" style="111" customWidth="1"/>
    <col min="6143" max="6143" width="86.85546875" style="111" customWidth="1"/>
    <col min="6144" max="6145" width="11.42578125" style="111" customWidth="1"/>
    <col min="6146" max="6147" width="0" style="111" hidden="1" customWidth="1"/>
    <col min="6148" max="6397" width="5.28515625" style="111"/>
    <col min="6398" max="6398" width="6.7109375" style="111" customWidth="1"/>
    <col min="6399" max="6399" width="86.85546875" style="111" customWidth="1"/>
    <col min="6400" max="6401" width="11.42578125" style="111" customWidth="1"/>
    <col min="6402" max="6403" width="0" style="111" hidden="1" customWidth="1"/>
    <col min="6404" max="6653" width="5.28515625" style="111"/>
    <col min="6654" max="6654" width="6.7109375" style="111" customWidth="1"/>
    <col min="6655" max="6655" width="86.85546875" style="111" customWidth="1"/>
    <col min="6656" max="6657" width="11.42578125" style="111" customWidth="1"/>
    <col min="6658" max="6659" width="0" style="111" hidden="1" customWidth="1"/>
    <col min="6660" max="6909" width="5.28515625" style="111"/>
    <col min="6910" max="6910" width="6.7109375" style="111" customWidth="1"/>
    <col min="6911" max="6911" width="86.85546875" style="111" customWidth="1"/>
    <col min="6912" max="6913" width="11.42578125" style="111" customWidth="1"/>
    <col min="6914" max="6915" width="0" style="111" hidden="1" customWidth="1"/>
    <col min="6916" max="7165" width="5.28515625" style="111"/>
    <col min="7166" max="7166" width="6.7109375" style="111" customWidth="1"/>
    <col min="7167" max="7167" width="86.85546875" style="111" customWidth="1"/>
    <col min="7168" max="7169" width="11.42578125" style="111" customWidth="1"/>
    <col min="7170" max="7171" width="0" style="111" hidden="1" customWidth="1"/>
    <col min="7172" max="7421" width="5.28515625" style="111"/>
    <col min="7422" max="7422" width="6.7109375" style="111" customWidth="1"/>
    <col min="7423" max="7423" width="86.85546875" style="111" customWidth="1"/>
    <col min="7424" max="7425" width="11.42578125" style="111" customWidth="1"/>
    <col min="7426" max="7427" width="0" style="111" hidden="1" customWidth="1"/>
    <col min="7428" max="7677" width="5.28515625" style="111"/>
    <col min="7678" max="7678" width="6.7109375" style="111" customWidth="1"/>
    <col min="7679" max="7679" width="86.85546875" style="111" customWidth="1"/>
    <col min="7680" max="7681" width="11.42578125" style="111" customWidth="1"/>
    <col min="7682" max="7683" width="0" style="111" hidden="1" customWidth="1"/>
    <col min="7684" max="7933" width="5.28515625" style="111"/>
    <col min="7934" max="7934" width="6.7109375" style="111" customWidth="1"/>
    <col min="7935" max="7935" width="86.85546875" style="111" customWidth="1"/>
    <col min="7936" max="7937" width="11.42578125" style="111" customWidth="1"/>
    <col min="7938" max="7939" width="0" style="111" hidden="1" customWidth="1"/>
    <col min="7940" max="8189" width="5.28515625" style="111"/>
    <col min="8190" max="8190" width="6.7109375" style="111" customWidth="1"/>
    <col min="8191" max="8191" width="86.85546875" style="111" customWidth="1"/>
    <col min="8192" max="8193" width="11.42578125" style="111" customWidth="1"/>
    <col min="8194" max="8195" width="0" style="111" hidden="1" customWidth="1"/>
    <col min="8196" max="8445" width="5.28515625" style="111"/>
    <col min="8446" max="8446" width="6.7109375" style="111" customWidth="1"/>
    <col min="8447" max="8447" width="86.85546875" style="111" customWidth="1"/>
    <col min="8448" max="8449" width="11.42578125" style="111" customWidth="1"/>
    <col min="8450" max="8451" width="0" style="111" hidden="1" customWidth="1"/>
    <col min="8452" max="8701" width="5.28515625" style="111"/>
    <col min="8702" max="8702" width="6.7109375" style="111" customWidth="1"/>
    <col min="8703" max="8703" width="86.85546875" style="111" customWidth="1"/>
    <col min="8704" max="8705" width="11.42578125" style="111" customWidth="1"/>
    <col min="8706" max="8707" width="0" style="111" hidden="1" customWidth="1"/>
    <col min="8708" max="8957" width="5.28515625" style="111"/>
    <col min="8958" max="8958" width="6.7109375" style="111" customWidth="1"/>
    <col min="8959" max="8959" width="86.85546875" style="111" customWidth="1"/>
    <col min="8960" max="8961" width="11.42578125" style="111" customWidth="1"/>
    <col min="8962" max="8963" width="0" style="111" hidden="1" customWidth="1"/>
    <col min="8964" max="9213" width="5.28515625" style="111"/>
    <col min="9214" max="9214" width="6.7109375" style="111" customWidth="1"/>
    <col min="9215" max="9215" width="86.85546875" style="111" customWidth="1"/>
    <col min="9216" max="9217" width="11.42578125" style="111" customWidth="1"/>
    <col min="9218" max="9219" width="0" style="111" hidden="1" customWidth="1"/>
    <col min="9220" max="9469" width="5.28515625" style="111"/>
    <col min="9470" max="9470" width="6.7109375" style="111" customWidth="1"/>
    <col min="9471" max="9471" width="86.85546875" style="111" customWidth="1"/>
    <col min="9472" max="9473" width="11.42578125" style="111" customWidth="1"/>
    <col min="9474" max="9475" width="0" style="111" hidden="1" customWidth="1"/>
    <col min="9476" max="9725" width="5.28515625" style="111"/>
    <col min="9726" max="9726" width="6.7109375" style="111" customWidth="1"/>
    <col min="9727" max="9727" width="86.85546875" style="111" customWidth="1"/>
    <col min="9728" max="9729" width="11.42578125" style="111" customWidth="1"/>
    <col min="9730" max="9731" width="0" style="111" hidden="1" customWidth="1"/>
    <col min="9732" max="9981" width="5.28515625" style="111"/>
    <col min="9982" max="9982" width="6.7109375" style="111" customWidth="1"/>
    <col min="9983" max="9983" width="86.85546875" style="111" customWidth="1"/>
    <col min="9984" max="9985" width="11.42578125" style="111" customWidth="1"/>
    <col min="9986" max="9987" width="0" style="111" hidden="1" customWidth="1"/>
    <col min="9988" max="10237" width="5.28515625" style="111"/>
    <col min="10238" max="10238" width="6.7109375" style="111" customWidth="1"/>
    <col min="10239" max="10239" width="86.85546875" style="111" customWidth="1"/>
    <col min="10240" max="10241" width="11.42578125" style="111" customWidth="1"/>
    <col min="10242" max="10243" width="0" style="111" hidden="1" customWidth="1"/>
    <col min="10244" max="10493" width="5.28515625" style="111"/>
    <col min="10494" max="10494" width="6.7109375" style="111" customWidth="1"/>
    <col min="10495" max="10495" width="86.85546875" style="111" customWidth="1"/>
    <col min="10496" max="10497" width="11.42578125" style="111" customWidth="1"/>
    <col min="10498" max="10499" width="0" style="111" hidden="1" customWidth="1"/>
    <col min="10500" max="10749" width="5.28515625" style="111"/>
    <col min="10750" max="10750" width="6.7109375" style="111" customWidth="1"/>
    <col min="10751" max="10751" width="86.85546875" style="111" customWidth="1"/>
    <col min="10752" max="10753" width="11.42578125" style="111" customWidth="1"/>
    <col min="10754" max="10755" width="0" style="111" hidden="1" customWidth="1"/>
    <col min="10756" max="11005" width="5.28515625" style="111"/>
    <col min="11006" max="11006" width="6.7109375" style="111" customWidth="1"/>
    <col min="11007" max="11007" width="86.85546875" style="111" customWidth="1"/>
    <col min="11008" max="11009" width="11.42578125" style="111" customWidth="1"/>
    <col min="11010" max="11011" width="0" style="111" hidden="1" customWidth="1"/>
    <col min="11012" max="11261" width="5.28515625" style="111"/>
    <col min="11262" max="11262" width="6.7109375" style="111" customWidth="1"/>
    <col min="11263" max="11263" width="86.85546875" style="111" customWidth="1"/>
    <col min="11264" max="11265" width="11.42578125" style="111" customWidth="1"/>
    <col min="11266" max="11267" width="0" style="111" hidden="1" customWidth="1"/>
    <col min="11268" max="11517" width="5.28515625" style="111"/>
    <col min="11518" max="11518" width="6.7109375" style="111" customWidth="1"/>
    <col min="11519" max="11519" width="86.85546875" style="111" customWidth="1"/>
    <col min="11520" max="11521" width="11.42578125" style="111" customWidth="1"/>
    <col min="11522" max="11523" width="0" style="111" hidden="1" customWidth="1"/>
    <col min="11524" max="11773" width="5.28515625" style="111"/>
    <col min="11774" max="11774" width="6.7109375" style="111" customWidth="1"/>
    <col min="11775" max="11775" width="86.85546875" style="111" customWidth="1"/>
    <col min="11776" max="11777" width="11.42578125" style="111" customWidth="1"/>
    <col min="11778" max="11779" width="0" style="111" hidden="1" customWidth="1"/>
    <col min="11780" max="12029" width="5.28515625" style="111"/>
    <col min="12030" max="12030" width="6.7109375" style="111" customWidth="1"/>
    <col min="12031" max="12031" width="86.85546875" style="111" customWidth="1"/>
    <col min="12032" max="12033" width="11.42578125" style="111" customWidth="1"/>
    <col min="12034" max="12035" width="0" style="111" hidden="1" customWidth="1"/>
    <col min="12036" max="12285" width="5.28515625" style="111"/>
    <col min="12286" max="12286" width="6.7109375" style="111" customWidth="1"/>
    <col min="12287" max="12287" width="86.85546875" style="111" customWidth="1"/>
    <col min="12288" max="12289" width="11.42578125" style="111" customWidth="1"/>
    <col min="12290" max="12291" width="0" style="111" hidden="1" customWidth="1"/>
    <col min="12292" max="12541" width="5.28515625" style="111"/>
    <col min="12542" max="12542" width="6.7109375" style="111" customWidth="1"/>
    <col min="12543" max="12543" width="86.85546875" style="111" customWidth="1"/>
    <col min="12544" max="12545" width="11.42578125" style="111" customWidth="1"/>
    <col min="12546" max="12547" width="0" style="111" hidden="1" customWidth="1"/>
    <col min="12548" max="12797" width="5.28515625" style="111"/>
    <col min="12798" max="12798" width="6.7109375" style="111" customWidth="1"/>
    <col min="12799" max="12799" width="86.85546875" style="111" customWidth="1"/>
    <col min="12800" max="12801" width="11.42578125" style="111" customWidth="1"/>
    <col min="12802" max="12803" width="0" style="111" hidden="1" customWidth="1"/>
    <col min="12804" max="13053" width="5.28515625" style="111"/>
    <col min="13054" max="13054" width="6.7109375" style="111" customWidth="1"/>
    <col min="13055" max="13055" width="86.85546875" style="111" customWidth="1"/>
    <col min="13056" max="13057" width="11.42578125" style="111" customWidth="1"/>
    <col min="13058" max="13059" width="0" style="111" hidden="1" customWidth="1"/>
    <col min="13060" max="13309" width="5.28515625" style="111"/>
    <col min="13310" max="13310" width="6.7109375" style="111" customWidth="1"/>
    <col min="13311" max="13311" width="86.85546875" style="111" customWidth="1"/>
    <col min="13312" max="13313" width="11.42578125" style="111" customWidth="1"/>
    <col min="13314" max="13315" width="0" style="111" hidden="1" customWidth="1"/>
    <col min="13316" max="13565" width="5.28515625" style="111"/>
    <col min="13566" max="13566" width="6.7109375" style="111" customWidth="1"/>
    <col min="13567" max="13567" width="86.85546875" style="111" customWidth="1"/>
    <col min="13568" max="13569" width="11.42578125" style="111" customWidth="1"/>
    <col min="13570" max="13571" width="0" style="111" hidden="1" customWidth="1"/>
    <col min="13572" max="13821" width="5.28515625" style="111"/>
    <col min="13822" max="13822" width="6.7109375" style="111" customWidth="1"/>
    <col min="13823" max="13823" width="86.85546875" style="111" customWidth="1"/>
    <col min="13824" max="13825" width="11.42578125" style="111" customWidth="1"/>
    <col min="13826" max="13827" width="0" style="111" hidden="1" customWidth="1"/>
    <col min="13828" max="14077" width="5.28515625" style="111"/>
    <col min="14078" max="14078" width="6.7109375" style="111" customWidth="1"/>
    <col min="14079" max="14079" width="86.85546875" style="111" customWidth="1"/>
    <col min="14080" max="14081" width="11.42578125" style="111" customWidth="1"/>
    <col min="14082" max="14083" width="0" style="111" hidden="1" customWidth="1"/>
    <col min="14084" max="14333" width="5.28515625" style="111"/>
    <col min="14334" max="14334" width="6.7109375" style="111" customWidth="1"/>
    <col min="14335" max="14335" width="86.85546875" style="111" customWidth="1"/>
    <col min="14336" max="14337" width="11.42578125" style="111" customWidth="1"/>
    <col min="14338" max="14339" width="0" style="111" hidden="1" customWidth="1"/>
    <col min="14340" max="14589" width="5.28515625" style="111"/>
    <col min="14590" max="14590" width="6.7109375" style="111" customWidth="1"/>
    <col min="14591" max="14591" width="86.85546875" style="111" customWidth="1"/>
    <col min="14592" max="14593" width="11.42578125" style="111" customWidth="1"/>
    <col min="14594" max="14595" width="0" style="111" hidden="1" customWidth="1"/>
    <col min="14596" max="14845" width="5.28515625" style="111"/>
    <col min="14846" max="14846" width="6.7109375" style="111" customWidth="1"/>
    <col min="14847" max="14847" width="86.85546875" style="111" customWidth="1"/>
    <col min="14848" max="14849" width="11.42578125" style="111" customWidth="1"/>
    <col min="14850" max="14851" width="0" style="111" hidden="1" customWidth="1"/>
    <col min="14852" max="15101" width="5.28515625" style="111"/>
    <col min="15102" max="15102" width="6.7109375" style="111" customWidth="1"/>
    <col min="15103" max="15103" width="86.85546875" style="111" customWidth="1"/>
    <col min="15104" max="15105" width="11.42578125" style="111" customWidth="1"/>
    <col min="15106" max="15107" width="0" style="111" hidden="1" customWidth="1"/>
    <col min="15108" max="15357" width="5.28515625" style="111"/>
    <col min="15358" max="15358" width="6.7109375" style="111" customWidth="1"/>
    <col min="15359" max="15359" width="86.85546875" style="111" customWidth="1"/>
    <col min="15360" max="15361" width="11.42578125" style="111" customWidth="1"/>
    <col min="15362" max="15363" width="0" style="111" hidden="1" customWidth="1"/>
    <col min="15364" max="15613" width="5.28515625" style="111"/>
    <col min="15614" max="15614" width="6.7109375" style="111" customWidth="1"/>
    <col min="15615" max="15615" width="86.85546875" style="111" customWidth="1"/>
    <col min="15616" max="15617" width="11.42578125" style="111" customWidth="1"/>
    <col min="15618" max="15619" width="0" style="111" hidden="1" customWidth="1"/>
    <col min="15620" max="15869" width="5.28515625" style="111"/>
    <col min="15870" max="15870" width="6.7109375" style="111" customWidth="1"/>
    <col min="15871" max="15871" width="86.85546875" style="111" customWidth="1"/>
    <col min="15872" max="15873" width="11.42578125" style="111" customWidth="1"/>
    <col min="15874" max="15875" width="0" style="111" hidden="1" customWidth="1"/>
    <col min="15876" max="16125" width="5.28515625" style="111"/>
    <col min="16126" max="16126" width="6.7109375" style="111" customWidth="1"/>
    <col min="16127" max="16127" width="86.85546875" style="111" customWidth="1"/>
    <col min="16128" max="16129" width="11.42578125" style="111" customWidth="1"/>
    <col min="16130" max="16131" width="0" style="111" hidden="1" customWidth="1"/>
    <col min="16132" max="16384" width="5.28515625" style="111"/>
  </cols>
  <sheetData>
    <row r="1" spans="1:7" ht="54.75" customHeight="1" x14ac:dyDescent="0.25">
      <c r="A1" s="864" t="s">
        <v>7</v>
      </c>
      <c r="B1" s="458" t="s">
        <v>353</v>
      </c>
      <c r="C1" s="450" t="s">
        <v>1240</v>
      </c>
      <c r="D1" s="763" t="s">
        <v>234</v>
      </c>
      <c r="E1" s="763" t="s">
        <v>1271</v>
      </c>
      <c r="F1" s="763" t="s">
        <v>234</v>
      </c>
      <c r="G1" s="764" t="s">
        <v>235</v>
      </c>
    </row>
    <row r="2" spans="1:7" ht="15" customHeight="1" x14ac:dyDescent="0.25">
      <c r="A2" s="865"/>
      <c r="B2" s="459" t="s">
        <v>9</v>
      </c>
      <c r="C2" s="525" t="s">
        <v>10</v>
      </c>
      <c r="D2" s="459" t="s">
        <v>11</v>
      </c>
      <c r="E2" s="459" t="s">
        <v>11</v>
      </c>
      <c r="F2" s="459" t="s">
        <v>236</v>
      </c>
      <c r="G2" s="688" t="s">
        <v>237</v>
      </c>
    </row>
    <row r="3" spans="1:7" ht="15.75" customHeight="1" x14ac:dyDescent="0.25">
      <c r="A3" s="460" t="s">
        <v>2</v>
      </c>
      <c r="B3" s="461" t="s">
        <v>354</v>
      </c>
      <c r="C3" s="531"/>
      <c r="D3" s="689"/>
      <c r="E3" s="689"/>
      <c r="F3" s="595"/>
      <c r="G3" s="596"/>
    </row>
    <row r="4" spans="1:7" ht="15.75" customHeight="1" x14ac:dyDescent="0.25">
      <c r="A4" s="460" t="s">
        <v>3</v>
      </c>
      <c r="B4" s="461" t="s">
        <v>355</v>
      </c>
      <c r="C4" s="534">
        <f>SUM(C5:C6)</f>
        <v>13776</v>
      </c>
      <c r="D4" s="534">
        <f t="shared" ref="D4:G4" si="0">SUM(D5:D6)</f>
        <v>-3481</v>
      </c>
      <c r="E4" s="534">
        <f t="shared" si="0"/>
        <v>10295</v>
      </c>
      <c r="F4" s="534">
        <f t="shared" si="0"/>
        <v>-4756</v>
      </c>
      <c r="G4" s="463">
        <f t="shared" si="0"/>
        <v>5539</v>
      </c>
    </row>
    <row r="5" spans="1:7" ht="15.75" customHeight="1" x14ac:dyDescent="0.25">
      <c r="A5" s="460" t="s">
        <v>49</v>
      </c>
      <c r="B5" s="464" t="s">
        <v>231</v>
      </c>
      <c r="C5" s="530">
        <v>11901</v>
      </c>
      <c r="D5" s="530">
        <v>-3481</v>
      </c>
      <c r="E5" s="531">
        <f t="shared" ref="E5:E19" si="1">SUM(C5,D5)</f>
        <v>8420</v>
      </c>
      <c r="F5" s="595">
        <v>-4756</v>
      </c>
      <c r="G5" s="596">
        <f t="shared" ref="G5:G19" si="2">SUM(E5,F5)</f>
        <v>3664</v>
      </c>
    </row>
    <row r="6" spans="1:7" ht="15.75" customHeight="1" x14ac:dyDescent="0.25">
      <c r="A6" s="460" t="s">
        <v>12</v>
      </c>
      <c r="B6" s="464" t="s">
        <v>505</v>
      </c>
      <c r="C6" s="530">
        <v>1875</v>
      </c>
      <c r="D6" s="530"/>
      <c r="E6" s="531">
        <f t="shared" si="1"/>
        <v>1875</v>
      </c>
      <c r="F6" s="595"/>
      <c r="G6" s="596">
        <f t="shared" si="2"/>
        <v>1875</v>
      </c>
    </row>
    <row r="7" spans="1:7" ht="15.75" customHeight="1" x14ac:dyDescent="0.25">
      <c r="A7" s="460" t="s">
        <v>50</v>
      </c>
      <c r="B7" s="461" t="s">
        <v>356</v>
      </c>
      <c r="C7" s="690">
        <f>SUM(C8:C10)</f>
        <v>3000</v>
      </c>
      <c r="D7" s="690">
        <f t="shared" ref="D7:G7" si="3">SUM(D8:D10)</f>
        <v>-1264</v>
      </c>
      <c r="E7" s="690">
        <f t="shared" si="3"/>
        <v>1736</v>
      </c>
      <c r="F7" s="690">
        <f t="shared" si="3"/>
        <v>2306</v>
      </c>
      <c r="G7" s="465">
        <f t="shared" si="3"/>
        <v>4042</v>
      </c>
    </row>
    <row r="8" spans="1:7" ht="15.75" customHeight="1" x14ac:dyDescent="0.25">
      <c r="A8" s="460" t="s">
        <v>13</v>
      </c>
      <c r="B8" s="464" t="s">
        <v>1245</v>
      </c>
      <c r="C8" s="691">
        <v>3000</v>
      </c>
      <c r="D8" s="595">
        <v>-1264</v>
      </c>
      <c r="E8" s="531">
        <f t="shared" si="1"/>
        <v>1736</v>
      </c>
      <c r="F8" s="595">
        <v>806</v>
      </c>
      <c r="G8" s="596">
        <f t="shared" si="2"/>
        <v>2542</v>
      </c>
    </row>
    <row r="9" spans="1:7" ht="15.75" customHeight="1" x14ac:dyDescent="0.25">
      <c r="A9" s="460" t="s">
        <v>51</v>
      </c>
      <c r="B9" s="464" t="s">
        <v>1276</v>
      </c>
      <c r="C9" s="691"/>
      <c r="D9" s="689"/>
      <c r="E9" s="531">
        <f t="shared" si="1"/>
        <v>0</v>
      </c>
      <c r="F9" s="595">
        <v>1500</v>
      </c>
      <c r="G9" s="596">
        <f t="shared" si="2"/>
        <v>1500</v>
      </c>
    </row>
    <row r="10" spans="1:7" ht="15.75" customHeight="1" x14ac:dyDescent="0.25">
      <c r="A10" s="460" t="s">
        <v>14</v>
      </c>
      <c r="B10" s="464"/>
      <c r="C10" s="691"/>
      <c r="D10" s="689"/>
      <c r="E10" s="531">
        <f t="shared" si="1"/>
        <v>0</v>
      </c>
      <c r="F10" s="595"/>
      <c r="G10" s="596">
        <f t="shared" si="2"/>
        <v>0</v>
      </c>
    </row>
    <row r="11" spans="1:7" ht="15.75" customHeight="1" x14ac:dyDescent="0.25">
      <c r="A11" s="460" t="s">
        <v>52</v>
      </c>
      <c r="B11" s="466" t="s">
        <v>357</v>
      </c>
      <c r="C11" s="601">
        <f>SUM(C4,C7)</f>
        <v>16776</v>
      </c>
      <c r="D11" s="601">
        <f t="shared" ref="D11:G11" si="4">SUM(D4,D7)</f>
        <v>-4745</v>
      </c>
      <c r="E11" s="601">
        <f t="shared" si="4"/>
        <v>12031</v>
      </c>
      <c r="F11" s="601">
        <f t="shared" si="4"/>
        <v>-2450</v>
      </c>
      <c r="G11" s="467">
        <f t="shared" si="4"/>
        <v>9581</v>
      </c>
    </row>
    <row r="12" spans="1:7" ht="15.75" customHeight="1" x14ac:dyDescent="0.25">
      <c r="A12" s="460" t="s">
        <v>15</v>
      </c>
      <c r="B12" s="461" t="s">
        <v>358</v>
      </c>
      <c r="C12" s="530"/>
      <c r="D12" s="689"/>
      <c r="E12" s="531">
        <f t="shared" si="1"/>
        <v>0</v>
      </c>
      <c r="F12" s="595"/>
      <c r="G12" s="596">
        <f t="shared" si="2"/>
        <v>0</v>
      </c>
    </row>
    <row r="13" spans="1:7" ht="15.75" customHeight="1" x14ac:dyDescent="0.25">
      <c r="A13" s="460" t="s">
        <v>16</v>
      </c>
      <c r="B13" s="461" t="s">
        <v>355</v>
      </c>
      <c r="C13" s="534">
        <f>SUM(C14)</f>
        <v>9544</v>
      </c>
      <c r="D13" s="534">
        <f t="shared" ref="D13:G13" si="5">SUM(D14)</f>
        <v>980</v>
      </c>
      <c r="E13" s="534">
        <f t="shared" si="5"/>
        <v>10524</v>
      </c>
      <c r="F13" s="534">
        <f t="shared" si="5"/>
        <v>0</v>
      </c>
      <c r="G13" s="463">
        <f t="shared" si="5"/>
        <v>10524</v>
      </c>
    </row>
    <row r="14" spans="1:7" ht="15.75" customHeight="1" x14ac:dyDescent="0.25">
      <c r="A14" s="460" t="s">
        <v>18</v>
      </c>
      <c r="B14" s="464" t="s">
        <v>520</v>
      </c>
      <c r="C14" s="530">
        <v>9544</v>
      </c>
      <c r="D14" s="692">
        <v>980</v>
      </c>
      <c r="E14" s="531">
        <f t="shared" si="1"/>
        <v>10524</v>
      </c>
      <c r="F14" s="595"/>
      <c r="G14" s="596">
        <f t="shared" si="2"/>
        <v>10524</v>
      </c>
    </row>
    <row r="15" spans="1:7" ht="15.75" customHeight="1" x14ac:dyDescent="0.25">
      <c r="A15" s="460" t="s">
        <v>19</v>
      </c>
      <c r="B15" s="461" t="s">
        <v>356</v>
      </c>
      <c r="C15" s="601">
        <f>SUM(C16:C19)</f>
        <v>58592</v>
      </c>
      <c r="D15" s="601">
        <f t="shared" ref="D15:G15" si="6">SUM(D16:D19)</f>
        <v>-45592</v>
      </c>
      <c r="E15" s="601">
        <f t="shared" si="6"/>
        <v>13000</v>
      </c>
      <c r="F15" s="601">
        <f t="shared" si="6"/>
        <v>0</v>
      </c>
      <c r="G15" s="467">
        <f t="shared" si="6"/>
        <v>13000</v>
      </c>
    </row>
    <row r="16" spans="1:7" ht="15.75" customHeight="1" x14ac:dyDescent="0.25">
      <c r="A16" s="460" t="s">
        <v>20</v>
      </c>
      <c r="B16" s="464" t="s">
        <v>1233</v>
      </c>
      <c r="C16" s="541">
        <v>3000</v>
      </c>
      <c r="D16" s="541"/>
      <c r="E16" s="531">
        <f t="shared" si="1"/>
        <v>3000</v>
      </c>
      <c r="F16" s="595"/>
      <c r="G16" s="596">
        <f t="shared" si="2"/>
        <v>3000</v>
      </c>
    </row>
    <row r="17" spans="1:7" ht="15.75" customHeight="1" x14ac:dyDescent="0.25">
      <c r="A17" s="460" t="s">
        <v>21</v>
      </c>
      <c r="B17" s="464" t="s">
        <v>1260</v>
      </c>
      <c r="C17" s="541">
        <v>10000</v>
      </c>
      <c r="D17" s="541"/>
      <c r="E17" s="531">
        <f t="shared" si="1"/>
        <v>10000</v>
      </c>
      <c r="F17" s="595"/>
      <c r="G17" s="596">
        <f t="shared" si="2"/>
        <v>10000</v>
      </c>
    </row>
    <row r="18" spans="1:7" ht="15.75" customHeight="1" x14ac:dyDescent="0.25">
      <c r="A18" s="460" t="s">
        <v>22</v>
      </c>
      <c r="B18" s="464" t="s">
        <v>1246</v>
      </c>
      <c r="C18" s="541">
        <v>45592</v>
      </c>
      <c r="D18" s="541">
        <v>-45592</v>
      </c>
      <c r="E18" s="531">
        <f t="shared" si="1"/>
        <v>0</v>
      </c>
      <c r="F18" s="595"/>
      <c r="G18" s="596">
        <f t="shared" si="2"/>
        <v>0</v>
      </c>
    </row>
    <row r="19" spans="1:7" ht="15.75" customHeight="1" x14ac:dyDescent="0.25">
      <c r="A19" s="460" t="s">
        <v>23</v>
      </c>
      <c r="B19" s="464"/>
      <c r="C19" s="541"/>
      <c r="D19" s="689"/>
      <c r="E19" s="531">
        <f t="shared" si="1"/>
        <v>0</v>
      </c>
      <c r="F19" s="595"/>
      <c r="G19" s="596">
        <f t="shared" si="2"/>
        <v>0</v>
      </c>
    </row>
    <row r="20" spans="1:7" ht="15.75" customHeight="1" x14ac:dyDescent="0.25">
      <c r="A20" s="460" t="s">
        <v>24</v>
      </c>
      <c r="B20" s="466" t="s">
        <v>359</v>
      </c>
      <c r="C20" s="601">
        <f>SUM(C13,C15)</f>
        <v>68136</v>
      </c>
      <c r="D20" s="601">
        <f t="shared" ref="D20:G20" si="7">SUM(D13,D15)</f>
        <v>-44612</v>
      </c>
      <c r="E20" s="601">
        <f t="shared" si="7"/>
        <v>23524</v>
      </c>
      <c r="F20" s="601">
        <f t="shared" si="7"/>
        <v>0</v>
      </c>
      <c r="G20" s="467">
        <f t="shared" si="7"/>
        <v>23524</v>
      </c>
    </row>
    <row r="21" spans="1:7" ht="19.5" customHeight="1" thickBot="1" x14ac:dyDescent="0.3">
      <c r="A21" s="469" t="s">
        <v>26</v>
      </c>
      <c r="B21" s="470" t="s">
        <v>360</v>
      </c>
      <c r="C21" s="607">
        <f>SUM(C20,C11)</f>
        <v>84912</v>
      </c>
      <c r="D21" s="607">
        <f t="shared" ref="D21:G21" si="8">SUM(D20,D11)</f>
        <v>-49357</v>
      </c>
      <c r="E21" s="607">
        <f t="shared" si="8"/>
        <v>35555</v>
      </c>
      <c r="F21" s="607">
        <f t="shared" si="8"/>
        <v>-2450</v>
      </c>
      <c r="G21" s="471">
        <f t="shared" si="8"/>
        <v>33105</v>
      </c>
    </row>
    <row r="26" spans="1:7" ht="15" customHeight="1" x14ac:dyDescent="0.25"/>
  </sheetData>
  <mergeCells count="1">
    <mergeCell ref="A1:A2"/>
  </mergeCells>
  <printOptions horizontalCentered="1"/>
  <pageMargins left="0.7" right="0.7" top="0.75" bottom="0.75" header="0.3" footer="0.3"/>
  <pageSetup paperSize="9" scale="69" orientation="portrait" r:id="rId1"/>
  <headerFooter alignWithMargins="0">
    <oddHeader>&amp;C&amp;"Times New Roman CE,Félkövér"&amp;12
Halimba község Önkormányzatának 2019. évi működési és felhalmozási tartalékai (eFt)&amp;R&amp;"Times New Roman,Félkövér"&amp;11 &amp;10 7. melléklet a 14/2019. (IX.24.)önkormányzati rendelethez</oddHeader>
    <oddFooter>&amp;C&amp;"Times New Roman CE,Normál"&amp;P&amp;R&amp;"Times New Roman,Normál"&amp;F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3"/>
  <sheetViews>
    <sheetView view="pageLayout" zoomScaleNormal="100" workbookViewId="0">
      <selection activeCell="G9" sqref="G9"/>
    </sheetView>
  </sheetViews>
  <sheetFormatPr defaultColWidth="8.85546875" defaultRowHeight="12.75" x14ac:dyDescent="0.2"/>
  <cols>
    <col min="1" max="1" width="5.42578125" style="115" customWidth="1"/>
    <col min="2" max="2" width="18.7109375" style="115" customWidth="1"/>
    <col min="3" max="4" width="13.7109375" style="155" customWidth="1"/>
    <col min="5" max="5" width="14.7109375" style="156" customWidth="1"/>
    <col min="6" max="6" width="14.7109375" style="157" customWidth="1"/>
    <col min="7" max="8" width="14.7109375" style="156" customWidth="1"/>
    <col min="9" max="9" width="9.85546875" style="115" customWidth="1"/>
    <col min="10" max="256" width="8.85546875" style="115"/>
    <col min="257" max="257" width="5.42578125" style="115" customWidth="1"/>
    <col min="258" max="258" width="18.7109375" style="115" customWidth="1"/>
    <col min="259" max="260" width="13.7109375" style="115" customWidth="1"/>
    <col min="261" max="264" width="14.7109375" style="115" customWidth="1"/>
    <col min="265" max="265" width="9.85546875" style="115" customWidth="1"/>
    <col min="266" max="512" width="8.85546875" style="115"/>
    <col min="513" max="513" width="5.42578125" style="115" customWidth="1"/>
    <col min="514" max="514" width="18.7109375" style="115" customWidth="1"/>
    <col min="515" max="516" width="13.7109375" style="115" customWidth="1"/>
    <col min="517" max="520" width="14.7109375" style="115" customWidth="1"/>
    <col min="521" max="521" width="9.85546875" style="115" customWidth="1"/>
    <col min="522" max="768" width="8.85546875" style="115"/>
    <col min="769" max="769" width="5.42578125" style="115" customWidth="1"/>
    <col min="770" max="770" width="18.7109375" style="115" customWidth="1"/>
    <col min="771" max="772" width="13.7109375" style="115" customWidth="1"/>
    <col min="773" max="776" width="14.7109375" style="115" customWidth="1"/>
    <col min="777" max="777" width="9.85546875" style="115" customWidth="1"/>
    <col min="778" max="1024" width="8.85546875" style="115"/>
    <col min="1025" max="1025" width="5.42578125" style="115" customWidth="1"/>
    <col min="1026" max="1026" width="18.7109375" style="115" customWidth="1"/>
    <col min="1027" max="1028" width="13.7109375" style="115" customWidth="1"/>
    <col min="1029" max="1032" width="14.7109375" style="115" customWidth="1"/>
    <col min="1033" max="1033" width="9.85546875" style="115" customWidth="1"/>
    <col min="1034" max="1280" width="8.85546875" style="115"/>
    <col min="1281" max="1281" width="5.42578125" style="115" customWidth="1"/>
    <col min="1282" max="1282" width="18.7109375" style="115" customWidth="1"/>
    <col min="1283" max="1284" width="13.7109375" style="115" customWidth="1"/>
    <col min="1285" max="1288" width="14.7109375" style="115" customWidth="1"/>
    <col min="1289" max="1289" width="9.85546875" style="115" customWidth="1"/>
    <col min="1290" max="1536" width="8.85546875" style="115"/>
    <col min="1537" max="1537" width="5.42578125" style="115" customWidth="1"/>
    <col min="1538" max="1538" width="18.7109375" style="115" customWidth="1"/>
    <col min="1539" max="1540" width="13.7109375" style="115" customWidth="1"/>
    <col min="1541" max="1544" width="14.7109375" style="115" customWidth="1"/>
    <col min="1545" max="1545" width="9.85546875" style="115" customWidth="1"/>
    <col min="1546" max="1792" width="8.85546875" style="115"/>
    <col min="1793" max="1793" width="5.42578125" style="115" customWidth="1"/>
    <col min="1794" max="1794" width="18.7109375" style="115" customWidth="1"/>
    <col min="1795" max="1796" width="13.7109375" style="115" customWidth="1"/>
    <col min="1797" max="1800" width="14.7109375" style="115" customWidth="1"/>
    <col min="1801" max="1801" width="9.85546875" style="115" customWidth="1"/>
    <col min="1802" max="2048" width="8.85546875" style="115"/>
    <col min="2049" max="2049" width="5.42578125" style="115" customWidth="1"/>
    <col min="2050" max="2050" width="18.7109375" style="115" customWidth="1"/>
    <col min="2051" max="2052" width="13.7109375" style="115" customWidth="1"/>
    <col min="2053" max="2056" width="14.7109375" style="115" customWidth="1"/>
    <col min="2057" max="2057" width="9.85546875" style="115" customWidth="1"/>
    <col min="2058" max="2304" width="8.85546875" style="115"/>
    <col min="2305" max="2305" width="5.42578125" style="115" customWidth="1"/>
    <col min="2306" max="2306" width="18.7109375" style="115" customWidth="1"/>
    <col min="2307" max="2308" width="13.7109375" style="115" customWidth="1"/>
    <col min="2309" max="2312" width="14.7109375" style="115" customWidth="1"/>
    <col min="2313" max="2313" width="9.85546875" style="115" customWidth="1"/>
    <col min="2314" max="2560" width="8.85546875" style="115"/>
    <col min="2561" max="2561" width="5.42578125" style="115" customWidth="1"/>
    <col min="2562" max="2562" width="18.7109375" style="115" customWidth="1"/>
    <col min="2563" max="2564" width="13.7109375" style="115" customWidth="1"/>
    <col min="2565" max="2568" width="14.7109375" style="115" customWidth="1"/>
    <col min="2569" max="2569" width="9.85546875" style="115" customWidth="1"/>
    <col min="2570" max="2816" width="8.85546875" style="115"/>
    <col min="2817" max="2817" width="5.42578125" style="115" customWidth="1"/>
    <col min="2818" max="2818" width="18.7109375" style="115" customWidth="1"/>
    <col min="2819" max="2820" width="13.7109375" style="115" customWidth="1"/>
    <col min="2821" max="2824" width="14.7109375" style="115" customWidth="1"/>
    <col min="2825" max="2825" width="9.85546875" style="115" customWidth="1"/>
    <col min="2826" max="3072" width="8.85546875" style="115"/>
    <col min="3073" max="3073" width="5.42578125" style="115" customWidth="1"/>
    <col min="3074" max="3074" width="18.7109375" style="115" customWidth="1"/>
    <col min="3075" max="3076" width="13.7109375" style="115" customWidth="1"/>
    <col min="3077" max="3080" width="14.7109375" style="115" customWidth="1"/>
    <col min="3081" max="3081" width="9.85546875" style="115" customWidth="1"/>
    <col min="3082" max="3328" width="8.85546875" style="115"/>
    <col min="3329" max="3329" width="5.42578125" style="115" customWidth="1"/>
    <col min="3330" max="3330" width="18.7109375" style="115" customWidth="1"/>
    <col min="3331" max="3332" width="13.7109375" style="115" customWidth="1"/>
    <col min="3333" max="3336" width="14.7109375" style="115" customWidth="1"/>
    <col min="3337" max="3337" width="9.85546875" style="115" customWidth="1"/>
    <col min="3338" max="3584" width="8.85546875" style="115"/>
    <col min="3585" max="3585" width="5.42578125" style="115" customWidth="1"/>
    <col min="3586" max="3586" width="18.7109375" style="115" customWidth="1"/>
    <col min="3587" max="3588" width="13.7109375" style="115" customWidth="1"/>
    <col min="3589" max="3592" width="14.7109375" style="115" customWidth="1"/>
    <col min="3593" max="3593" width="9.85546875" style="115" customWidth="1"/>
    <col min="3594" max="3840" width="8.85546875" style="115"/>
    <col min="3841" max="3841" width="5.42578125" style="115" customWidth="1"/>
    <col min="3842" max="3842" width="18.7109375" style="115" customWidth="1"/>
    <col min="3843" max="3844" width="13.7109375" style="115" customWidth="1"/>
    <col min="3845" max="3848" width="14.7109375" style="115" customWidth="1"/>
    <col min="3849" max="3849" width="9.85546875" style="115" customWidth="1"/>
    <col min="3850" max="4096" width="8.85546875" style="115"/>
    <col min="4097" max="4097" width="5.42578125" style="115" customWidth="1"/>
    <col min="4098" max="4098" width="18.7109375" style="115" customWidth="1"/>
    <col min="4099" max="4100" width="13.7109375" style="115" customWidth="1"/>
    <col min="4101" max="4104" width="14.7109375" style="115" customWidth="1"/>
    <col min="4105" max="4105" width="9.85546875" style="115" customWidth="1"/>
    <col min="4106" max="4352" width="8.85546875" style="115"/>
    <col min="4353" max="4353" width="5.42578125" style="115" customWidth="1"/>
    <col min="4354" max="4354" width="18.7109375" style="115" customWidth="1"/>
    <col min="4355" max="4356" width="13.7109375" style="115" customWidth="1"/>
    <col min="4357" max="4360" width="14.7109375" style="115" customWidth="1"/>
    <col min="4361" max="4361" width="9.85546875" style="115" customWidth="1"/>
    <col min="4362" max="4608" width="8.85546875" style="115"/>
    <col min="4609" max="4609" width="5.42578125" style="115" customWidth="1"/>
    <col min="4610" max="4610" width="18.7109375" style="115" customWidth="1"/>
    <col min="4611" max="4612" width="13.7109375" style="115" customWidth="1"/>
    <col min="4613" max="4616" width="14.7109375" style="115" customWidth="1"/>
    <col min="4617" max="4617" width="9.85546875" style="115" customWidth="1"/>
    <col min="4618" max="4864" width="8.85546875" style="115"/>
    <col min="4865" max="4865" width="5.42578125" style="115" customWidth="1"/>
    <col min="4866" max="4866" width="18.7109375" style="115" customWidth="1"/>
    <col min="4867" max="4868" width="13.7109375" style="115" customWidth="1"/>
    <col min="4869" max="4872" width="14.7109375" style="115" customWidth="1"/>
    <col min="4873" max="4873" width="9.85546875" style="115" customWidth="1"/>
    <col min="4874" max="5120" width="8.85546875" style="115"/>
    <col min="5121" max="5121" width="5.42578125" style="115" customWidth="1"/>
    <col min="5122" max="5122" width="18.7109375" style="115" customWidth="1"/>
    <col min="5123" max="5124" width="13.7109375" style="115" customWidth="1"/>
    <col min="5125" max="5128" width="14.7109375" style="115" customWidth="1"/>
    <col min="5129" max="5129" width="9.85546875" style="115" customWidth="1"/>
    <col min="5130" max="5376" width="8.85546875" style="115"/>
    <col min="5377" max="5377" width="5.42578125" style="115" customWidth="1"/>
    <col min="5378" max="5378" width="18.7109375" style="115" customWidth="1"/>
    <col min="5379" max="5380" width="13.7109375" style="115" customWidth="1"/>
    <col min="5381" max="5384" width="14.7109375" style="115" customWidth="1"/>
    <col min="5385" max="5385" width="9.85546875" style="115" customWidth="1"/>
    <col min="5386" max="5632" width="8.85546875" style="115"/>
    <col min="5633" max="5633" width="5.42578125" style="115" customWidth="1"/>
    <col min="5634" max="5634" width="18.7109375" style="115" customWidth="1"/>
    <col min="5635" max="5636" width="13.7109375" style="115" customWidth="1"/>
    <col min="5637" max="5640" width="14.7109375" style="115" customWidth="1"/>
    <col min="5641" max="5641" width="9.85546875" style="115" customWidth="1"/>
    <col min="5642" max="5888" width="8.85546875" style="115"/>
    <col min="5889" max="5889" width="5.42578125" style="115" customWidth="1"/>
    <col min="5890" max="5890" width="18.7109375" style="115" customWidth="1"/>
    <col min="5891" max="5892" width="13.7109375" style="115" customWidth="1"/>
    <col min="5893" max="5896" width="14.7109375" style="115" customWidth="1"/>
    <col min="5897" max="5897" width="9.85546875" style="115" customWidth="1"/>
    <col min="5898" max="6144" width="8.85546875" style="115"/>
    <col min="6145" max="6145" width="5.42578125" style="115" customWidth="1"/>
    <col min="6146" max="6146" width="18.7109375" style="115" customWidth="1"/>
    <col min="6147" max="6148" width="13.7109375" style="115" customWidth="1"/>
    <col min="6149" max="6152" width="14.7109375" style="115" customWidth="1"/>
    <col min="6153" max="6153" width="9.85546875" style="115" customWidth="1"/>
    <col min="6154" max="6400" width="8.85546875" style="115"/>
    <col min="6401" max="6401" width="5.42578125" style="115" customWidth="1"/>
    <col min="6402" max="6402" width="18.7109375" style="115" customWidth="1"/>
    <col min="6403" max="6404" width="13.7109375" style="115" customWidth="1"/>
    <col min="6405" max="6408" width="14.7109375" style="115" customWidth="1"/>
    <col min="6409" max="6409" width="9.85546875" style="115" customWidth="1"/>
    <col min="6410" max="6656" width="8.85546875" style="115"/>
    <col min="6657" max="6657" width="5.42578125" style="115" customWidth="1"/>
    <col min="6658" max="6658" width="18.7109375" style="115" customWidth="1"/>
    <col min="6659" max="6660" width="13.7109375" style="115" customWidth="1"/>
    <col min="6661" max="6664" width="14.7109375" style="115" customWidth="1"/>
    <col min="6665" max="6665" width="9.85546875" style="115" customWidth="1"/>
    <col min="6666" max="6912" width="8.85546875" style="115"/>
    <col min="6913" max="6913" width="5.42578125" style="115" customWidth="1"/>
    <col min="6914" max="6914" width="18.7109375" style="115" customWidth="1"/>
    <col min="6915" max="6916" width="13.7109375" style="115" customWidth="1"/>
    <col min="6917" max="6920" width="14.7109375" style="115" customWidth="1"/>
    <col min="6921" max="6921" width="9.85546875" style="115" customWidth="1"/>
    <col min="6922" max="7168" width="8.85546875" style="115"/>
    <col min="7169" max="7169" width="5.42578125" style="115" customWidth="1"/>
    <col min="7170" max="7170" width="18.7109375" style="115" customWidth="1"/>
    <col min="7171" max="7172" width="13.7109375" style="115" customWidth="1"/>
    <col min="7173" max="7176" width="14.7109375" style="115" customWidth="1"/>
    <col min="7177" max="7177" width="9.85546875" style="115" customWidth="1"/>
    <col min="7178" max="7424" width="8.85546875" style="115"/>
    <col min="7425" max="7425" width="5.42578125" style="115" customWidth="1"/>
    <col min="7426" max="7426" width="18.7109375" style="115" customWidth="1"/>
    <col min="7427" max="7428" width="13.7109375" style="115" customWidth="1"/>
    <col min="7429" max="7432" width="14.7109375" style="115" customWidth="1"/>
    <col min="7433" max="7433" width="9.85546875" style="115" customWidth="1"/>
    <col min="7434" max="7680" width="8.85546875" style="115"/>
    <col min="7681" max="7681" width="5.42578125" style="115" customWidth="1"/>
    <col min="7682" max="7682" width="18.7109375" style="115" customWidth="1"/>
    <col min="7683" max="7684" width="13.7109375" style="115" customWidth="1"/>
    <col min="7685" max="7688" width="14.7109375" style="115" customWidth="1"/>
    <col min="7689" max="7689" width="9.85546875" style="115" customWidth="1"/>
    <col min="7690" max="7936" width="8.85546875" style="115"/>
    <col min="7937" max="7937" width="5.42578125" style="115" customWidth="1"/>
    <col min="7938" max="7938" width="18.7109375" style="115" customWidth="1"/>
    <col min="7939" max="7940" width="13.7109375" style="115" customWidth="1"/>
    <col min="7941" max="7944" width="14.7109375" style="115" customWidth="1"/>
    <col min="7945" max="7945" width="9.85546875" style="115" customWidth="1"/>
    <col min="7946" max="8192" width="8.85546875" style="115"/>
    <col min="8193" max="8193" width="5.42578125" style="115" customWidth="1"/>
    <col min="8194" max="8194" width="18.7109375" style="115" customWidth="1"/>
    <col min="8195" max="8196" width="13.7109375" style="115" customWidth="1"/>
    <col min="8197" max="8200" width="14.7109375" style="115" customWidth="1"/>
    <col min="8201" max="8201" width="9.85546875" style="115" customWidth="1"/>
    <col min="8202" max="8448" width="8.85546875" style="115"/>
    <col min="8449" max="8449" width="5.42578125" style="115" customWidth="1"/>
    <col min="8450" max="8450" width="18.7109375" style="115" customWidth="1"/>
    <col min="8451" max="8452" width="13.7109375" style="115" customWidth="1"/>
    <col min="8453" max="8456" width="14.7109375" style="115" customWidth="1"/>
    <col min="8457" max="8457" width="9.85546875" style="115" customWidth="1"/>
    <col min="8458" max="8704" width="8.85546875" style="115"/>
    <col min="8705" max="8705" width="5.42578125" style="115" customWidth="1"/>
    <col min="8706" max="8706" width="18.7109375" style="115" customWidth="1"/>
    <col min="8707" max="8708" width="13.7109375" style="115" customWidth="1"/>
    <col min="8709" max="8712" width="14.7109375" style="115" customWidth="1"/>
    <col min="8713" max="8713" width="9.85546875" style="115" customWidth="1"/>
    <col min="8714" max="8960" width="8.85546875" style="115"/>
    <col min="8961" max="8961" width="5.42578125" style="115" customWidth="1"/>
    <col min="8962" max="8962" width="18.7109375" style="115" customWidth="1"/>
    <col min="8963" max="8964" width="13.7109375" style="115" customWidth="1"/>
    <col min="8965" max="8968" width="14.7109375" style="115" customWidth="1"/>
    <col min="8969" max="8969" width="9.85546875" style="115" customWidth="1"/>
    <col min="8970" max="9216" width="8.85546875" style="115"/>
    <col min="9217" max="9217" width="5.42578125" style="115" customWidth="1"/>
    <col min="9218" max="9218" width="18.7109375" style="115" customWidth="1"/>
    <col min="9219" max="9220" width="13.7109375" style="115" customWidth="1"/>
    <col min="9221" max="9224" width="14.7109375" style="115" customWidth="1"/>
    <col min="9225" max="9225" width="9.85546875" style="115" customWidth="1"/>
    <col min="9226" max="9472" width="8.85546875" style="115"/>
    <col min="9473" max="9473" width="5.42578125" style="115" customWidth="1"/>
    <col min="9474" max="9474" width="18.7109375" style="115" customWidth="1"/>
    <col min="9475" max="9476" width="13.7109375" style="115" customWidth="1"/>
    <col min="9477" max="9480" width="14.7109375" style="115" customWidth="1"/>
    <col min="9481" max="9481" width="9.85546875" style="115" customWidth="1"/>
    <col min="9482" max="9728" width="8.85546875" style="115"/>
    <col min="9729" max="9729" width="5.42578125" style="115" customWidth="1"/>
    <col min="9730" max="9730" width="18.7109375" style="115" customWidth="1"/>
    <col min="9731" max="9732" width="13.7109375" style="115" customWidth="1"/>
    <col min="9733" max="9736" width="14.7109375" style="115" customWidth="1"/>
    <col min="9737" max="9737" width="9.85546875" style="115" customWidth="1"/>
    <col min="9738" max="9984" width="8.85546875" style="115"/>
    <col min="9985" max="9985" width="5.42578125" style="115" customWidth="1"/>
    <col min="9986" max="9986" width="18.7109375" style="115" customWidth="1"/>
    <col min="9987" max="9988" width="13.7109375" style="115" customWidth="1"/>
    <col min="9989" max="9992" width="14.7109375" style="115" customWidth="1"/>
    <col min="9993" max="9993" width="9.85546875" style="115" customWidth="1"/>
    <col min="9994" max="10240" width="8.85546875" style="115"/>
    <col min="10241" max="10241" width="5.42578125" style="115" customWidth="1"/>
    <col min="10242" max="10242" width="18.7109375" style="115" customWidth="1"/>
    <col min="10243" max="10244" width="13.7109375" style="115" customWidth="1"/>
    <col min="10245" max="10248" width="14.7109375" style="115" customWidth="1"/>
    <col min="10249" max="10249" width="9.85546875" style="115" customWidth="1"/>
    <col min="10250" max="10496" width="8.85546875" style="115"/>
    <col min="10497" max="10497" width="5.42578125" style="115" customWidth="1"/>
    <col min="10498" max="10498" width="18.7109375" style="115" customWidth="1"/>
    <col min="10499" max="10500" width="13.7109375" style="115" customWidth="1"/>
    <col min="10501" max="10504" width="14.7109375" style="115" customWidth="1"/>
    <col min="10505" max="10505" width="9.85546875" style="115" customWidth="1"/>
    <col min="10506" max="10752" width="8.85546875" style="115"/>
    <col min="10753" max="10753" width="5.42578125" style="115" customWidth="1"/>
    <col min="10754" max="10754" width="18.7109375" style="115" customWidth="1"/>
    <col min="10755" max="10756" width="13.7109375" style="115" customWidth="1"/>
    <col min="10757" max="10760" width="14.7109375" style="115" customWidth="1"/>
    <col min="10761" max="10761" width="9.85546875" style="115" customWidth="1"/>
    <col min="10762" max="11008" width="8.85546875" style="115"/>
    <col min="11009" max="11009" width="5.42578125" style="115" customWidth="1"/>
    <col min="11010" max="11010" width="18.7109375" style="115" customWidth="1"/>
    <col min="11011" max="11012" width="13.7109375" style="115" customWidth="1"/>
    <col min="11013" max="11016" width="14.7109375" style="115" customWidth="1"/>
    <col min="11017" max="11017" width="9.85546875" style="115" customWidth="1"/>
    <col min="11018" max="11264" width="8.85546875" style="115"/>
    <col min="11265" max="11265" width="5.42578125" style="115" customWidth="1"/>
    <col min="11266" max="11266" width="18.7109375" style="115" customWidth="1"/>
    <col min="11267" max="11268" width="13.7109375" style="115" customWidth="1"/>
    <col min="11269" max="11272" width="14.7109375" style="115" customWidth="1"/>
    <col min="11273" max="11273" width="9.85546875" style="115" customWidth="1"/>
    <col min="11274" max="11520" width="8.85546875" style="115"/>
    <col min="11521" max="11521" width="5.42578125" style="115" customWidth="1"/>
    <col min="11522" max="11522" width="18.7109375" style="115" customWidth="1"/>
    <col min="11523" max="11524" width="13.7109375" style="115" customWidth="1"/>
    <col min="11525" max="11528" width="14.7109375" style="115" customWidth="1"/>
    <col min="11529" max="11529" width="9.85546875" style="115" customWidth="1"/>
    <col min="11530" max="11776" width="8.85546875" style="115"/>
    <col min="11777" max="11777" width="5.42578125" style="115" customWidth="1"/>
    <col min="11778" max="11778" width="18.7109375" style="115" customWidth="1"/>
    <col min="11779" max="11780" width="13.7109375" style="115" customWidth="1"/>
    <col min="11781" max="11784" width="14.7109375" style="115" customWidth="1"/>
    <col min="11785" max="11785" width="9.85546875" style="115" customWidth="1"/>
    <col min="11786" max="12032" width="8.85546875" style="115"/>
    <col min="12033" max="12033" width="5.42578125" style="115" customWidth="1"/>
    <col min="12034" max="12034" width="18.7109375" style="115" customWidth="1"/>
    <col min="12035" max="12036" width="13.7109375" style="115" customWidth="1"/>
    <col min="12037" max="12040" width="14.7109375" style="115" customWidth="1"/>
    <col min="12041" max="12041" width="9.85546875" style="115" customWidth="1"/>
    <col min="12042" max="12288" width="8.85546875" style="115"/>
    <col min="12289" max="12289" width="5.42578125" style="115" customWidth="1"/>
    <col min="12290" max="12290" width="18.7109375" style="115" customWidth="1"/>
    <col min="12291" max="12292" width="13.7109375" style="115" customWidth="1"/>
    <col min="12293" max="12296" width="14.7109375" style="115" customWidth="1"/>
    <col min="12297" max="12297" width="9.85546875" style="115" customWidth="1"/>
    <col min="12298" max="12544" width="8.85546875" style="115"/>
    <col min="12545" max="12545" width="5.42578125" style="115" customWidth="1"/>
    <col min="12546" max="12546" width="18.7109375" style="115" customWidth="1"/>
    <col min="12547" max="12548" width="13.7109375" style="115" customWidth="1"/>
    <col min="12549" max="12552" width="14.7109375" style="115" customWidth="1"/>
    <col min="12553" max="12553" width="9.85546875" style="115" customWidth="1"/>
    <col min="12554" max="12800" width="8.85546875" style="115"/>
    <col min="12801" max="12801" width="5.42578125" style="115" customWidth="1"/>
    <col min="12802" max="12802" width="18.7109375" style="115" customWidth="1"/>
    <col min="12803" max="12804" width="13.7109375" style="115" customWidth="1"/>
    <col min="12805" max="12808" width="14.7109375" style="115" customWidth="1"/>
    <col min="12809" max="12809" width="9.85546875" style="115" customWidth="1"/>
    <col min="12810" max="13056" width="8.85546875" style="115"/>
    <col min="13057" max="13057" width="5.42578125" style="115" customWidth="1"/>
    <col min="13058" max="13058" width="18.7109375" style="115" customWidth="1"/>
    <col min="13059" max="13060" width="13.7109375" style="115" customWidth="1"/>
    <col min="13061" max="13064" width="14.7109375" style="115" customWidth="1"/>
    <col min="13065" max="13065" width="9.85546875" style="115" customWidth="1"/>
    <col min="13066" max="13312" width="8.85546875" style="115"/>
    <col min="13313" max="13313" width="5.42578125" style="115" customWidth="1"/>
    <col min="13314" max="13314" width="18.7109375" style="115" customWidth="1"/>
    <col min="13315" max="13316" width="13.7109375" style="115" customWidth="1"/>
    <col min="13317" max="13320" width="14.7109375" style="115" customWidth="1"/>
    <col min="13321" max="13321" width="9.85546875" style="115" customWidth="1"/>
    <col min="13322" max="13568" width="8.85546875" style="115"/>
    <col min="13569" max="13569" width="5.42578125" style="115" customWidth="1"/>
    <col min="13570" max="13570" width="18.7109375" style="115" customWidth="1"/>
    <col min="13571" max="13572" width="13.7109375" style="115" customWidth="1"/>
    <col min="13573" max="13576" width="14.7109375" style="115" customWidth="1"/>
    <col min="13577" max="13577" width="9.85546875" style="115" customWidth="1"/>
    <col min="13578" max="13824" width="8.85546875" style="115"/>
    <col min="13825" max="13825" width="5.42578125" style="115" customWidth="1"/>
    <col min="13826" max="13826" width="18.7109375" style="115" customWidth="1"/>
    <col min="13827" max="13828" width="13.7109375" style="115" customWidth="1"/>
    <col min="13829" max="13832" width="14.7109375" style="115" customWidth="1"/>
    <col min="13833" max="13833" width="9.85546875" style="115" customWidth="1"/>
    <col min="13834" max="14080" width="8.85546875" style="115"/>
    <col min="14081" max="14081" width="5.42578125" style="115" customWidth="1"/>
    <col min="14082" max="14082" width="18.7109375" style="115" customWidth="1"/>
    <col min="14083" max="14084" width="13.7109375" style="115" customWidth="1"/>
    <col min="14085" max="14088" width="14.7109375" style="115" customWidth="1"/>
    <col min="14089" max="14089" width="9.85546875" style="115" customWidth="1"/>
    <col min="14090" max="14336" width="8.85546875" style="115"/>
    <col min="14337" max="14337" width="5.42578125" style="115" customWidth="1"/>
    <col min="14338" max="14338" width="18.7109375" style="115" customWidth="1"/>
    <col min="14339" max="14340" width="13.7109375" style="115" customWidth="1"/>
    <col min="14341" max="14344" width="14.7109375" style="115" customWidth="1"/>
    <col min="14345" max="14345" width="9.85546875" style="115" customWidth="1"/>
    <col min="14346" max="14592" width="8.85546875" style="115"/>
    <col min="14593" max="14593" width="5.42578125" style="115" customWidth="1"/>
    <col min="14594" max="14594" width="18.7109375" style="115" customWidth="1"/>
    <col min="14595" max="14596" width="13.7109375" style="115" customWidth="1"/>
    <col min="14597" max="14600" width="14.7109375" style="115" customWidth="1"/>
    <col min="14601" max="14601" width="9.85546875" style="115" customWidth="1"/>
    <col min="14602" max="14848" width="8.85546875" style="115"/>
    <col min="14849" max="14849" width="5.42578125" style="115" customWidth="1"/>
    <col min="14850" max="14850" width="18.7109375" style="115" customWidth="1"/>
    <col min="14851" max="14852" width="13.7109375" style="115" customWidth="1"/>
    <col min="14853" max="14856" width="14.7109375" style="115" customWidth="1"/>
    <col min="14857" max="14857" width="9.85546875" style="115" customWidth="1"/>
    <col min="14858" max="15104" width="8.85546875" style="115"/>
    <col min="15105" max="15105" width="5.42578125" style="115" customWidth="1"/>
    <col min="15106" max="15106" width="18.7109375" style="115" customWidth="1"/>
    <col min="15107" max="15108" width="13.7109375" style="115" customWidth="1"/>
    <col min="15109" max="15112" width="14.7109375" style="115" customWidth="1"/>
    <col min="15113" max="15113" width="9.85546875" style="115" customWidth="1"/>
    <col min="15114" max="15360" width="8.85546875" style="115"/>
    <col min="15361" max="15361" width="5.42578125" style="115" customWidth="1"/>
    <col min="15362" max="15362" width="18.7109375" style="115" customWidth="1"/>
    <col min="15363" max="15364" width="13.7109375" style="115" customWidth="1"/>
    <col min="15365" max="15368" width="14.7109375" style="115" customWidth="1"/>
    <col min="15369" max="15369" width="9.85546875" style="115" customWidth="1"/>
    <col min="15370" max="15616" width="8.85546875" style="115"/>
    <col min="15617" max="15617" width="5.42578125" style="115" customWidth="1"/>
    <col min="15618" max="15618" width="18.7109375" style="115" customWidth="1"/>
    <col min="15619" max="15620" width="13.7109375" style="115" customWidth="1"/>
    <col min="15621" max="15624" width="14.7109375" style="115" customWidth="1"/>
    <col min="15625" max="15625" width="9.85546875" style="115" customWidth="1"/>
    <col min="15626" max="15872" width="8.85546875" style="115"/>
    <col min="15873" max="15873" width="5.42578125" style="115" customWidth="1"/>
    <col min="15874" max="15874" width="18.7109375" style="115" customWidth="1"/>
    <col min="15875" max="15876" width="13.7109375" style="115" customWidth="1"/>
    <col min="15877" max="15880" width="14.7109375" style="115" customWidth="1"/>
    <col min="15881" max="15881" width="9.85546875" style="115" customWidth="1"/>
    <col min="15882" max="16128" width="8.85546875" style="115"/>
    <col min="16129" max="16129" width="5.42578125" style="115" customWidth="1"/>
    <col min="16130" max="16130" width="18.7109375" style="115" customWidth="1"/>
    <col min="16131" max="16132" width="13.7109375" style="115" customWidth="1"/>
    <col min="16133" max="16136" width="14.7109375" style="115" customWidth="1"/>
    <col min="16137" max="16137" width="9.85546875" style="115" customWidth="1"/>
    <col min="16138" max="16384" width="8.85546875" style="115"/>
  </cols>
  <sheetData>
    <row r="1" spans="1:11" ht="18" customHeight="1" x14ac:dyDescent="0.2">
      <c r="A1" s="870" t="s">
        <v>7</v>
      </c>
      <c r="B1" s="872" t="s">
        <v>361</v>
      </c>
      <c r="C1" s="874" t="s">
        <v>1247</v>
      </c>
      <c r="D1" s="874" t="s">
        <v>1248</v>
      </c>
      <c r="E1" s="876" t="s">
        <v>362</v>
      </c>
      <c r="F1" s="877"/>
      <c r="G1" s="872" t="s">
        <v>363</v>
      </c>
      <c r="H1" s="878"/>
      <c r="I1" s="866" t="s">
        <v>364</v>
      </c>
      <c r="J1" s="114"/>
    </row>
    <row r="2" spans="1:11" ht="17.25" customHeight="1" x14ac:dyDescent="0.2">
      <c r="A2" s="871"/>
      <c r="B2" s="873"/>
      <c r="C2" s="875"/>
      <c r="D2" s="875"/>
      <c r="E2" s="868" t="s">
        <v>365</v>
      </c>
      <c r="F2" s="868"/>
      <c r="G2" s="868" t="s">
        <v>365</v>
      </c>
      <c r="H2" s="869"/>
      <c r="I2" s="867"/>
      <c r="J2" s="114"/>
    </row>
    <row r="3" spans="1:11" s="119" customFormat="1" ht="71.25" customHeight="1" x14ac:dyDescent="0.2">
      <c r="A3" s="871"/>
      <c r="B3" s="873"/>
      <c r="C3" s="875"/>
      <c r="D3" s="875"/>
      <c r="E3" s="116" t="s">
        <v>366</v>
      </c>
      <c r="F3" s="117" t="s">
        <v>367</v>
      </c>
      <c r="G3" s="116" t="s">
        <v>366</v>
      </c>
      <c r="H3" s="117" t="s">
        <v>367</v>
      </c>
      <c r="I3" s="867"/>
      <c r="J3" s="118"/>
    </row>
    <row r="4" spans="1:11" s="119" customFormat="1" ht="18" customHeight="1" x14ac:dyDescent="0.2">
      <c r="A4" s="871"/>
      <c r="B4" s="120" t="s">
        <v>9</v>
      </c>
      <c r="C4" s="121" t="s">
        <v>10</v>
      </c>
      <c r="D4" s="120" t="s">
        <v>11</v>
      </c>
      <c r="E4" s="120" t="s">
        <v>236</v>
      </c>
      <c r="F4" s="121" t="s">
        <v>237</v>
      </c>
      <c r="G4" s="120" t="s">
        <v>289</v>
      </c>
      <c r="H4" s="122" t="s">
        <v>368</v>
      </c>
      <c r="I4" s="123" t="s">
        <v>369</v>
      </c>
      <c r="J4" s="118"/>
    </row>
    <row r="5" spans="1:11" s="130" customFormat="1" ht="18" customHeight="1" x14ac:dyDescent="0.25">
      <c r="A5" s="124" t="s">
        <v>2</v>
      </c>
      <c r="B5" s="125" t="s">
        <v>370</v>
      </c>
      <c r="C5" s="126">
        <v>22.25</v>
      </c>
      <c r="D5" s="126">
        <v>22.25</v>
      </c>
      <c r="E5" s="126">
        <v>12</v>
      </c>
      <c r="F5" s="127">
        <v>9</v>
      </c>
      <c r="G5" s="126">
        <v>0.5</v>
      </c>
      <c r="H5" s="126">
        <v>0.75</v>
      </c>
      <c r="I5" s="128">
        <v>0</v>
      </c>
      <c r="J5" s="129"/>
    </row>
    <row r="6" spans="1:11" s="130" customFormat="1" ht="18" customHeight="1" x14ac:dyDescent="0.25">
      <c r="A6" s="124" t="s">
        <v>3</v>
      </c>
      <c r="B6" s="125" t="s">
        <v>5</v>
      </c>
      <c r="C6" s="126">
        <v>6.75</v>
      </c>
      <c r="D6" s="126">
        <v>7</v>
      </c>
      <c r="E6" s="126">
        <v>3</v>
      </c>
      <c r="F6" s="127">
        <v>4</v>
      </c>
      <c r="G6" s="126"/>
      <c r="H6" s="126"/>
      <c r="I6" s="128">
        <v>5</v>
      </c>
      <c r="J6" s="129"/>
    </row>
    <row r="7" spans="1:11" s="137" customFormat="1" ht="21" customHeight="1" thickBot="1" x14ac:dyDescent="0.3">
      <c r="A7" s="131" t="s">
        <v>49</v>
      </c>
      <c r="B7" s="132" t="s">
        <v>371</v>
      </c>
      <c r="C7" s="133">
        <f>SUM(C5:C6)</f>
        <v>29</v>
      </c>
      <c r="D7" s="133">
        <f t="shared" ref="D7:I7" si="0">SUM(D5:D6)</f>
        <v>29.25</v>
      </c>
      <c r="E7" s="133">
        <f t="shared" si="0"/>
        <v>15</v>
      </c>
      <c r="F7" s="133">
        <f t="shared" si="0"/>
        <v>13</v>
      </c>
      <c r="G7" s="133">
        <f t="shared" si="0"/>
        <v>0.5</v>
      </c>
      <c r="H7" s="133">
        <f t="shared" si="0"/>
        <v>0.75</v>
      </c>
      <c r="I7" s="134">
        <f t="shared" si="0"/>
        <v>5</v>
      </c>
      <c r="J7" s="135"/>
      <c r="K7" s="136"/>
    </row>
    <row r="8" spans="1:11" ht="15" x14ac:dyDescent="0.25">
      <c r="A8" s="138"/>
      <c r="B8" s="139"/>
      <c r="C8" s="140"/>
      <c r="D8" s="140"/>
      <c r="E8" s="141"/>
      <c r="F8" s="142"/>
      <c r="G8" s="141"/>
      <c r="H8" s="141"/>
      <c r="I8" s="138"/>
      <c r="J8" s="143"/>
      <c r="K8" s="143"/>
    </row>
    <row r="9" spans="1:11" ht="15" x14ac:dyDescent="0.25">
      <c r="A9" s="138"/>
      <c r="B9" s="144"/>
      <c r="C9" s="140"/>
      <c r="D9" s="140"/>
      <c r="E9" s="141"/>
      <c r="F9" s="142"/>
      <c r="G9" s="141"/>
      <c r="H9" s="141"/>
      <c r="I9" s="138"/>
      <c r="J9" s="143"/>
      <c r="K9" s="143"/>
    </row>
    <row r="10" spans="1:11" ht="15" x14ac:dyDescent="0.25">
      <c r="A10" s="138"/>
      <c r="B10" s="144"/>
      <c r="C10" s="140"/>
      <c r="D10" s="140"/>
      <c r="E10" s="141"/>
      <c r="F10" s="142"/>
      <c r="G10" s="141"/>
      <c r="H10" s="141"/>
      <c r="I10" s="138"/>
      <c r="J10" s="143"/>
      <c r="K10" s="143"/>
    </row>
    <row r="11" spans="1:11" ht="15.75" x14ac:dyDescent="0.25">
      <c r="A11" s="143"/>
      <c r="B11" s="145"/>
      <c r="C11" s="146"/>
      <c r="D11" s="146"/>
      <c r="E11" s="147"/>
      <c r="F11" s="148"/>
      <c r="G11" s="147"/>
      <c r="H11" s="147"/>
      <c r="I11" s="143"/>
      <c r="J11" s="143"/>
      <c r="K11" s="143"/>
    </row>
    <row r="12" spans="1:11" ht="15.75" x14ac:dyDescent="0.25">
      <c r="A12" s="143"/>
      <c r="B12" s="149"/>
      <c r="C12" s="146"/>
      <c r="D12" s="146"/>
      <c r="E12" s="147"/>
      <c r="F12" s="148"/>
      <c r="G12" s="147"/>
      <c r="H12" s="147"/>
      <c r="I12" s="143"/>
      <c r="J12" s="143"/>
      <c r="K12" s="143"/>
    </row>
    <row r="13" spans="1:11" ht="15.75" x14ac:dyDescent="0.25">
      <c r="A13" s="143"/>
      <c r="B13" s="149"/>
      <c r="C13" s="146"/>
      <c r="D13" s="146"/>
      <c r="E13" s="147"/>
      <c r="F13" s="148"/>
      <c r="G13" s="147"/>
      <c r="H13" s="147"/>
      <c r="I13" s="143"/>
      <c r="J13" s="143"/>
      <c r="K13" s="143"/>
    </row>
    <row r="14" spans="1:11" ht="15.75" x14ac:dyDescent="0.25">
      <c r="A14" s="143"/>
      <c r="B14" s="145"/>
      <c r="C14" s="146"/>
      <c r="D14" s="146"/>
      <c r="E14" s="147"/>
      <c r="F14" s="148"/>
      <c r="G14" s="147"/>
      <c r="H14" s="147"/>
      <c r="I14" s="143"/>
      <c r="J14" s="143"/>
      <c r="K14" s="143"/>
    </row>
    <row r="15" spans="1:11" ht="15.75" x14ac:dyDescent="0.25">
      <c r="A15" s="143"/>
      <c r="B15" s="149"/>
      <c r="C15" s="146"/>
      <c r="D15" s="146"/>
      <c r="E15" s="147"/>
      <c r="F15" s="148"/>
      <c r="G15" s="147"/>
      <c r="H15" s="147"/>
      <c r="I15" s="143"/>
      <c r="J15" s="143"/>
      <c r="K15" s="143"/>
    </row>
    <row r="16" spans="1:11" ht="15.75" x14ac:dyDescent="0.25">
      <c r="A16" s="143"/>
      <c r="B16" s="145"/>
      <c r="C16" s="146"/>
      <c r="D16" s="146"/>
      <c r="E16" s="147"/>
      <c r="F16" s="148"/>
      <c r="G16" s="147"/>
      <c r="H16" s="147"/>
      <c r="I16" s="143"/>
      <c r="J16" s="143"/>
      <c r="K16" s="143"/>
    </row>
    <row r="17" spans="1:11" ht="15.75" x14ac:dyDescent="0.25">
      <c r="A17" s="143"/>
      <c r="B17" s="149"/>
      <c r="C17" s="146"/>
      <c r="D17" s="146"/>
      <c r="E17" s="147"/>
      <c r="F17" s="148"/>
      <c r="G17" s="147"/>
      <c r="H17" s="147"/>
      <c r="I17" s="143"/>
      <c r="J17" s="143"/>
      <c r="K17" s="143"/>
    </row>
    <row r="18" spans="1:11" ht="15.75" x14ac:dyDescent="0.25">
      <c r="A18" s="143"/>
      <c r="B18" s="145"/>
      <c r="C18" s="146"/>
      <c r="D18" s="146"/>
      <c r="E18" s="147"/>
      <c r="F18" s="148"/>
      <c r="G18" s="147"/>
      <c r="H18" s="147"/>
      <c r="I18" s="143"/>
      <c r="J18" s="143"/>
      <c r="K18" s="143"/>
    </row>
    <row r="19" spans="1:11" ht="15.75" x14ac:dyDescent="0.25">
      <c r="A19" s="143"/>
      <c r="B19" s="149"/>
      <c r="C19" s="146"/>
      <c r="D19" s="146"/>
      <c r="E19" s="147"/>
      <c r="F19" s="148"/>
      <c r="G19" s="147"/>
      <c r="H19" s="147"/>
      <c r="I19" s="143"/>
      <c r="J19" s="143"/>
      <c r="K19" s="143"/>
    </row>
    <row r="20" spans="1:11" ht="15.75" x14ac:dyDescent="0.25">
      <c r="A20" s="143"/>
      <c r="B20" s="145"/>
      <c r="C20" s="146"/>
      <c r="D20" s="146"/>
      <c r="E20" s="147"/>
      <c r="F20" s="148"/>
      <c r="G20" s="147"/>
      <c r="H20" s="147"/>
      <c r="I20" s="143"/>
      <c r="J20" s="143"/>
      <c r="K20" s="143"/>
    </row>
    <row r="21" spans="1:11" ht="15.75" x14ac:dyDescent="0.25">
      <c r="A21" s="143"/>
      <c r="B21" s="149"/>
      <c r="C21" s="146"/>
      <c r="D21" s="146"/>
      <c r="E21" s="147"/>
      <c r="F21" s="148"/>
      <c r="G21" s="147"/>
      <c r="H21" s="147"/>
      <c r="I21" s="143"/>
      <c r="J21" s="143"/>
      <c r="K21" s="143"/>
    </row>
    <row r="22" spans="1:11" s="154" customFormat="1" ht="15.75" x14ac:dyDescent="0.25">
      <c r="A22" s="150"/>
      <c r="B22" s="151"/>
      <c r="C22" s="152"/>
      <c r="D22" s="152"/>
      <c r="E22" s="152"/>
      <c r="F22" s="153"/>
      <c r="G22" s="152"/>
      <c r="H22" s="152"/>
      <c r="I22" s="150"/>
      <c r="J22" s="150"/>
      <c r="K22" s="150"/>
    </row>
    <row r="23" spans="1:11" ht="15.75" x14ac:dyDescent="0.25">
      <c r="A23" s="143"/>
      <c r="B23" s="149"/>
      <c r="C23" s="146"/>
      <c r="D23" s="146"/>
      <c r="E23" s="147"/>
      <c r="F23" s="148"/>
      <c r="G23" s="147"/>
      <c r="H23" s="147"/>
      <c r="I23" s="143"/>
      <c r="J23" s="143"/>
      <c r="K23" s="143"/>
    </row>
    <row r="24" spans="1:11" ht="15.75" x14ac:dyDescent="0.25">
      <c r="A24" s="143"/>
      <c r="B24" s="149"/>
      <c r="C24" s="146"/>
      <c r="D24" s="146"/>
      <c r="E24" s="147"/>
      <c r="F24" s="148"/>
      <c r="G24" s="147"/>
      <c r="H24" s="147"/>
      <c r="I24" s="143"/>
      <c r="J24" s="143"/>
      <c r="K24" s="143"/>
    </row>
    <row r="25" spans="1:11" ht="15.75" x14ac:dyDescent="0.25">
      <c r="A25" s="143"/>
      <c r="B25" s="145"/>
      <c r="C25" s="146"/>
      <c r="D25" s="146"/>
      <c r="E25" s="147"/>
      <c r="F25" s="148"/>
      <c r="G25" s="147"/>
      <c r="H25" s="147"/>
      <c r="I25" s="143"/>
      <c r="J25" s="143"/>
      <c r="K25" s="143"/>
    </row>
    <row r="26" spans="1:11" ht="15.75" x14ac:dyDescent="0.25">
      <c r="A26" s="143"/>
      <c r="B26" s="149"/>
      <c r="C26" s="146"/>
      <c r="D26" s="146"/>
      <c r="E26" s="147"/>
      <c r="F26" s="148"/>
      <c r="G26" s="147"/>
      <c r="H26" s="147"/>
      <c r="I26" s="143"/>
      <c r="J26" s="143"/>
      <c r="K26" s="143"/>
    </row>
    <row r="27" spans="1:11" ht="15.75" x14ac:dyDescent="0.25">
      <c r="A27" s="143"/>
      <c r="B27" s="149"/>
      <c r="C27" s="146"/>
      <c r="D27" s="146"/>
      <c r="E27" s="147"/>
      <c r="F27" s="148"/>
      <c r="G27" s="147"/>
      <c r="H27" s="147"/>
      <c r="I27" s="143"/>
      <c r="J27" s="143"/>
      <c r="K27" s="143"/>
    </row>
    <row r="28" spans="1:11" s="154" customFormat="1" ht="15.75" x14ac:dyDescent="0.25">
      <c r="A28" s="150"/>
      <c r="B28" s="151"/>
      <c r="C28" s="152"/>
      <c r="D28" s="152"/>
      <c r="E28" s="152"/>
      <c r="F28" s="153"/>
      <c r="G28" s="152"/>
      <c r="H28" s="152"/>
      <c r="I28" s="150"/>
      <c r="J28" s="150"/>
      <c r="K28" s="150"/>
    </row>
    <row r="29" spans="1:11" x14ac:dyDescent="0.2">
      <c r="A29" s="143"/>
      <c r="B29" s="143"/>
      <c r="C29" s="146"/>
      <c r="D29" s="146"/>
      <c r="E29" s="147"/>
      <c r="F29" s="148"/>
      <c r="G29" s="147"/>
      <c r="H29" s="147"/>
      <c r="I29" s="143"/>
      <c r="J29" s="143"/>
      <c r="K29" s="143"/>
    </row>
    <row r="30" spans="1:11" x14ac:dyDescent="0.2">
      <c r="A30" s="143"/>
      <c r="B30" s="143"/>
      <c r="C30" s="146"/>
      <c r="D30" s="146"/>
      <c r="E30" s="147"/>
      <c r="F30" s="148"/>
      <c r="G30" s="147"/>
      <c r="H30" s="147"/>
      <c r="I30" s="143"/>
      <c r="J30" s="143"/>
      <c r="K30" s="143"/>
    </row>
    <row r="31" spans="1:11" x14ac:dyDescent="0.2">
      <c r="A31" s="143"/>
      <c r="B31" s="143"/>
      <c r="C31" s="146"/>
      <c r="D31" s="146"/>
      <c r="E31" s="147"/>
      <c r="F31" s="148"/>
      <c r="G31" s="147"/>
      <c r="H31" s="147"/>
      <c r="I31" s="143"/>
      <c r="J31" s="143"/>
      <c r="K31" s="143"/>
    </row>
    <row r="32" spans="1:11" x14ac:dyDescent="0.2">
      <c r="A32" s="143"/>
      <c r="B32" s="143"/>
      <c r="C32" s="146"/>
      <c r="D32" s="146"/>
      <c r="E32" s="147"/>
      <c r="F32" s="148"/>
      <c r="G32" s="147"/>
      <c r="H32" s="147"/>
      <c r="I32" s="143"/>
      <c r="J32" s="143"/>
      <c r="K32" s="143"/>
    </row>
    <row r="33" spans="1:11" x14ac:dyDescent="0.2">
      <c r="A33" s="143"/>
      <c r="B33" s="143"/>
      <c r="C33" s="146"/>
      <c r="D33" s="146"/>
      <c r="E33" s="147"/>
      <c r="F33" s="148"/>
      <c r="G33" s="147"/>
      <c r="H33" s="147"/>
      <c r="I33" s="143"/>
      <c r="J33" s="143"/>
      <c r="K33" s="143"/>
    </row>
    <row r="34" spans="1:11" x14ac:dyDescent="0.2">
      <c r="A34" s="143"/>
      <c r="B34" s="143"/>
      <c r="C34" s="146"/>
      <c r="D34" s="146"/>
      <c r="E34" s="147"/>
      <c r="F34" s="148"/>
      <c r="G34" s="147"/>
      <c r="H34" s="147"/>
      <c r="I34" s="143"/>
      <c r="J34" s="143"/>
      <c r="K34" s="143"/>
    </row>
    <row r="35" spans="1:11" x14ac:dyDescent="0.2">
      <c r="A35" s="143"/>
      <c r="B35" s="143"/>
      <c r="C35" s="146"/>
      <c r="D35" s="146"/>
      <c r="E35" s="147"/>
      <c r="F35" s="148"/>
      <c r="G35" s="147"/>
      <c r="H35" s="147"/>
      <c r="I35" s="143"/>
      <c r="J35" s="143"/>
      <c r="K35" s="143"/>
    </row>
    <row r="36" spans="1:11" x14ac:dyDescent="0.2">
      <c r="A36" s="143"/>
      <c r="B36" s="143"/>
      <c r="C36" s="146"/>
      <c r="D36" s="146"/>
      <c r="E36" s="147"/>
      <c r="F36" s="148"/>
      <c r="G36" s="147"/>
      <c r="H36" s="147"/>
      <c r="I36" s="143"/>
      <c r="J36" s="143"/>
      <c r="K36" s="143"/>
    </row>
    <row r="37" spans="1:11" x14ac:dyDescent="0.2">
      <c r="A37" s="143"/>
      <c r="B37" s="143"/>
      <c r="C37" s="146"/>
      <c r="D37" s="146"/>
      <c r="E37" s="147"/>
      <c r="F37" s="148"/>
      <c r="G37" s="147"/>
      <c r="H37" s="147"/>
      <c r="I37" s="143"/>
      <c r="J37" s="143"/>
      <c r="K37" s="143"/>
    </row>
    <row r="38" spans="1:11" x14ac:dyDescent="0.2">
      <c r="A38" s="143"/>
      <c r="B38" s="143"/>
      <c r="C38" s="146"/>
      <c r="D38" s="146"/>
      <c r="E38" s="147"/>
      <c r="F38" s="148"/>
      <c r="G38" s="147"/>
      <c r="H38" s="147"/>
      <c r="I38" s="143"/>
      <c r="J38" s="143"/>
      <c r="K38" s="143"/>
    </row>
    <row r="39" spans="1:11" x14ac:dyDescent="0.2">
      <c r="A39" s="143"/>
      <c r="B39" s="143"/>
      <c r="C39" s="146"/>
      <c r="D39" s="146"/>
      <c r="E39" s="147"/>
      <c r="F39" s="148"/>
      <c r="G39" s="147"/>
      <c r="H39" s="147"/>
      <c r="I39" s="143"/>
      <c r="J39" s="143"/>
      <c r="K39" s="143"/>
    </row>
    <row r="40" spans="1:11" x14ac:dyDescent="0.2">
      <c r="A40" s="143"/>
      <c r="B40" s="143"/>
      <c r="C40" s="146"/>
      <c r="D40" s="146"/>
      <c r="E40" s="147"/>
      <c r="F40" s="148"/>
      <c r="G40" s="147"/>
      <c r="H40" s="147"/>
      <c r="I40" s="143"/>
      <c r="J40" s="143"/>
      <c r="K40" s="143"/>
    </row>
    <row r="41" spans="1:11" x14ac:dyDescent="0.2">
      <c r="A41" s="143"/>
      <c r="B41" s="143"/>
      <c r="C41" s="146"/>
      <c r="D41" s="146"/>
      <c r="E41" s="147"/>
      <c r="F41" s="148"/>
      <c r="G41" s="147"/>
      <c r="H41" s="147"/>
      <c r="I41" s="143"/>
      <c r="J41" s="143"/>
      <c r="K41" s="143"/>
    </row>
    <row r="42" spans="1:11" x14ac:dyDescent="0.2">
      <c r="A42" s="143"/>
      <c r="B42" s="143"/>
      <c r="C42" s="146"/>
      <c r="D42" s="146"/>
      <c r="E42" s="147"/>
      <c r="F42" s="148"/>
      <c r="G42" s="147"/>
      <c r="H42" s="147"/>
      <c r="I42" s="143"/>
      <c r="J42" s="143"/>
      <c r="K42" s="143"/>
    </row>
    <row r="43" spans="1:11" x14ac:dyDescent="0.2">
      <c r="A43" s="143"/>
      <c r="B43" s="143"/>
      <c r="C43" s="146"/>
      <c r="D43" s="146"/>
      <c r="E43" s="147"/>
      <c r="F43" s="148"/>
      <c r="G43" s="147"/>
      <c r="H43" s="147"/>
      <c r="I43" s="143"/>
      <c r="J43" s="143"/>
      <c r="K43" s="143"/>
    </row>
  </sheetData>
  <mergeCells count="9">
    <mergeCell ref="I1:I3"/>
    <mergeCell ref="E2:F2"/>
    <mergeCell ref="G2:H2"/>
    <mergeCell ref="A1:A4"/>
    <mergeCell ref="B1:B3"/>
    <mergeCell ref="C1:C3"/>
    <mergeCell ref="D1:D3"/>
    <mergeCell ref="E1:F1"/>
    <mergeCell ref="G1:H1"/>
  </mergeCells>
  <printOptions horizontalCentered="1"/>
  <pageMargins left="0.43307086614173229" right="0.39370078740157483" top="1.6141732283464567" bottom="0.98425196850393704" header="0.70866141732283472" footer="0.51181102362204722"/>
  <pageSetup paperSize="9" scale="80" orientation="portrait" r:id="rId1"/>
  <headerFooter alignWithMargins="0">
    <oddHeader>&amp;C&amp;"Times New Roman,Félkövér"&amp;12
Halimba község Önkormányzatának 2019. évi létszámkerete&amp;R&amp;"Times New Roman,Félkövér"&amp;11 &amp;10 8. melléklet a 14/2019. (IX.24.)önkormányzati rendelethez</oddHeader>
    <oddFooter>&amp;C&amp;P&amp;R&amp;"Times New Roman,Normál"&amp;F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U57"/>
  <sheetViews>
    <sheetView view="pageLayout" zoomScaleNormal="90" workbookViewId="0">
      <selection activeCell="A4" sqref="A4"/>
    </sheetView>
  </sheetViews>
  <sheetFormatPr defaultColWidth="6.5703125" defaultRowHeight="12.75" x14ac:dyDescent="0.2"/>
  <cols>
    <col min="1" max="1" width="6.5703125" style="158"/>
    <col min="2" max="2" width="11.7109375" style="158" customWidth="1"/>
    <col min="3" max="3" width="7" style="158" customWidth="1"/>
    <col min="4" max="4" width="6.5703125" style="158"/>
    <col min="5" max="5" width="10.42578125" style="158" customWidth="1"/>
    <col min="6" max="6" width="8.85546875" style="158" bestFit="1" customWidth="1"/>
    <col min="7" max="7" width="10.85546875" style="161" customWidth="1"/>
    <col min="8" max="8" width="10" style="377" customWidth="1"/>
    <col min="9" max="9" width="11.140625" style="161" customWidth="1"/>
    <col min="10" max="10" width="10" style="161" customWidth="1"/>
    <col min="11" max="11" width="11" style="161" customWidth="1"/>
    <col min="12" max="12" width="11.28515625" style="161" customWidth="1"/>
    <col min="13" max="14" width="10" style="158" customWidth="1"/>
    <col min="15" max="15" width="11" style="158" customWidth="1"/>
    <col min="16" max="18" width="10" style="158" customWidth="1"/>
    <col min="19" max="19" width="10" style="159" customWidth="1"/>
    <col min="20" max="20" width="10" style="158" customWidth="1"/>
    <col min="21" max="21" width="11.28515625" style="158" customWidth="1"/>
    <col min="22" max="22" width="11" style="158" customWidth="1"/>
    <col min="23" max="23" width="11.140625" style="158" customWidth="1"/>
    <col min="24" max="24" width="10" style="158" customWidth="1"/>
    <col min="25" max="25" width="10.42578125" style="158" customWidth="1"/>
    <col min="26" max="26" width="10" style="158" customWidth="1"/>
    <col min="27" max="27" width="10.5703125" style="158" customWidth="1"/>
    <col min="28" max="28" width="11" style="158" customWidth="1"/>
    <col min="29" max="16384" width="6.5703125" style="158"/>
  </cols>
  <sheetData>
    <row r="2" spans="1:21" x14ac:dyDescent="0.2">
      <c r="C2" s="159"/>
      <c r="D2" s="159"/>
      <c r="E2" s="159"/>
      <c r="F2" s="159"/>
      <c r="G2" s="316"/>
      <c r="H2" s="376"/>
      <c r="I2" s="316"/>
      <c r="J2" s="316"/>
      <c r="K2" s="316"/>
      <c r="P2" s="160"/>
      <c r="T2" s="159"/>
    </row>
    <row r="3" spans="1:21" ht="13.5" thickBot="1" x14ac:dyDescent="0.25"/>
    <row r="4" spans="1:21" x14ac:dyDescent="0.2">
      <c r="A4" s="734"/>
      <c r="B4" s="734"/>
      <c r="C4" s="734"/>
      <c r="D4" s="735"/>
      <c r="E4" s="418"/>
      <c r="F4" s="419"/>
      <c r="G4" s="420"/>
      <c r="H4" s="421"/>
      <c r="I4" s="420"/>
      <c r="J4" s="420"/>
      <c r="K4" s="420"/>
      <c r="L4" s="420"/>
      <c r="M4" s="419"/>
      <c r="N4" s="419"/>
      <c r="O4" s="419"/>
      <c r="P4" s="419"/>
      <c r="Q4" s="419"/>
      <c r="R4" s="419"/>
      <c r="S4" s="422"/>
      <c r="T4" s="423"/>
    </row>
    <row r="5" spans="1:21" x14ac:dyDescent="0.2">
      <c r="A5" s="734"/>
      <c r="B5" s="734"/>
      <c r="C5" s="736" t="s">
        <v>761</v>
      </c>
      <c r="D5" s="737"/>
      <c r="E5" s="424" t="s">
        <v>762</v>
      </c>
      <c r="F5" s="736" t="s">
        <v>762</v>
      </c>
      <c r="G5" s="738" t="s">
        <v>763</v>
      </c>
      <c r="H5" s="739" t="s">
        <v>764</v>
      </c>
      <c r="I5" s="738" t="s">
        <v>765</v>
      </c>
      <c r="J5" s="738" t="s">
        <v>766</v>
      </c>
      <c r="K5" s="738" t="s">
        <v>767</v>
      </c>
      <c r="L5" s="738" t="s">
        <v>768</v>
      </c>
      <c r="M5" s="736"/>
      <c r="N5" s="736"/>
      <c r="O5" s="736" t="s">
        <v>769</v>
      </c>
      <c r="P5" s="736" t="s">
        <v>372</v>
      </c>
      <c r="Q5" s="740">
        <v>0.5</v>
      </c>
      <c r="R5" s="736" t="s">
        <v>770</v>
      </c>
      <c r="S5" s="736" t="s">
        <v>771</v>
      </c>
      <c r="T5" s="425" t="s">
        <v>794</v>
      </c>
    </row>
    <row r="6" spans="1:21" x14ac:dyDescent="0.2">
      <c r="A6" s="734"/>
      <c r="B6" s="734"/>
      <c r="C6" s="736">
        <v>2018</v>
      </c>
      <c r="D6" s="737">
        <v>2019</v>
      </c>
      <c r="E6" s="424"/>
      <c r="F6" s="736"/>
      <c r="G6" s="738" t="s">
        <v>772</v>
      </c>
      <c r="H6" s="741"/>
      <c r="I6" s="738" t="s">
        <v>773</v>
      </c>
      <c r="J6" s="738"/>
      <c r="K6" s="738"/>
      <c r="L6" s="738"/>
      <c r="M6" s="736"/>
      <c r="N6" s="736"/>
      <c r="O6" s="736" t="s">
        <v>774</v>
      </c>
      <c r="P6" s="736"/>
      <c r="Q6" s="736"/>
      <c r="R6" s="736"/>
      <c r="S6" s="736" t="s">
        <v>373</v>
      </c>
      <c r="T6" s="425" t="s">
        <v>373</v>
      </c>
    </row>
    <row r="7" spans="1:21" x14ac:dyDescent="0.2">
      <c r="A7" s="736" t="s">
        <v>775</v>
      </c>
      <c r="B7" s="736"/>
      <c r="C7" s="734" t="s">
        <v>1249</v>
      </c>
      <c r="D7" s="735"/>
      <c r="E7" s="426"/>
      <c r="F7" s="734"/>
      <c r="G7" s="742"/>
      <c r="H7" s="743"/>
      <c r="I7" s="744">
        <v>13884000</v>
      </c>
      <c r="J7" s="744">
        <v>2699000</v>
      </c>
      <c r="K7" s="744">
        <v>2542000</v>
      </c>
      <c r="L7" s="744">
        <f>SUM(L29)</f>
        <v>13908649</v>
      </c>
      <c r="M7" s="745"/>
      <c r="N7" s="745">
        <v>0</v>
      </c>
      <c r="O7" s="744">
        <f>SUM(I7:N7)</f>
        <v>33033649</v>
      </c>
      <c r="P7" s="744"/>
      <c r="Q7" s="744"/>
      <c r="R7" s="742"/>
      <c r="S7" s="738" t="s">
        <v>776</v>
      </c>
      <c r="T7" s="427"/>
    </row>
    <row r="8" spans="1:21" x14ac:dyDescent="0.2">
      <c r="A8" s="736"/>
      <c r="B8" s="736"/>
      <c r="C8" s="734"/>
      <c r="D8" s="735"/>
      <c r="E8" s="426"/>
      <c r="F8" s="734"/>
      <c r="G8" s="742"/>
      <c r="H8" s="743"/>
      <c r="I8" s="742"/>
      <c r="J8" s="742"/>
      <c r="K8" s="742"/>
      <c r="L8" s="742"/>
      <c r="M8" s="734"/>
      <c r="N8" s="734"/>
      <c r="O8" s="744"/>
      <c r="P8" s="742"/>
      <c r="Q8" s="742"/>
      <c r="R8" s="742"/>
      <c r="S8" s="738"/>
      <c r="T8" s="427"/>
    </row>
    <row r="9" spans="1:21" x14ac:dyDescent="0.2">
      <c r="A9" s="736" t="s">
        <v>777</v>
      </c>
      <c r="B9" s="736"/>
      <c r="C9" s="734">
        <v>786</v>
      </c>
      <c r="D9" s="735">
        <v>500</v>
      </c>
      <c r="E9" s="426"/>
      <c r="F9" s="746">
        <v>360</v>
      </c>
      <c r="G9" s="742">
        <f>SUM(F9*D9)</f>
        <v>180000</v>
      </c>
      <c r="H9" s="741">
        <f>SUM(G9/G29)*100</f>
        <v>1.2746066351489491</v>
      </c>
      <c r="I9" s="742">
        <f>SUM(I7)*H9/100</f>
        <v>176966.38522408009</v>
      </c>
      <c r="J9" s="742">
        <f>SUM(J7)*H9/100</f>
        <v>34401.633082670138</v>
      </c>
      <c r="K9" s="742">
        <f>SUM(K7)*H9/100</f>
        <v>32400.500665486288</v>
      </c>
      <c r="L9" s="742">
        <f>SUM(G9)</f>
        <v>180000</v>
      </c>
      <c r="M9" s="734"/>
      <c r="N9" s="734"/>
      <c r="O9" s="744">
        <f>SUM(I9:N9)</f>
        <v>423768.51897223655</v>
      </c>
      <c r="P9" s="742">
        <f>SUM(N36*F9)*0</f>
        <v>0</v>
      </c>
      <c r="Q9" s="742">
        <f>SUM(O36*F9)/2</f>
        <v>0</v>
      </c>
      <c r="R9" s="742">
        <f>SUM(P36*F9)</f>
        <v>289800</v>
      </c>
      <c r="S9" s="738">
        <f>SUM(P9:R9)</f>
        <v>289800</v>
      </c>
      <c r="T9" s="428">
        <f>SUM(S9*0.27)</f>
        <v>78246</v>
      </c>
    </row>
    <row r="10" spans="1:21" x14ac:dyDescent="0.2">
      <c r="A10" s="736"/>
      <c r="B10" s="736"/>
      <c r="C10" s="734"/>
      <c r="D10" s="735">
        <v>300</v>
      </c>
      <c r="E10" s="426"/>
      <c r="F10" s="756">
        <v>390</v>
      </c>
      <c r="G10" s="742">
        <f>SUM(F10*D10)</f>
        <v>117000</v>
      </c>
      <c r="H10" s="741">
        <f>SUM(G10/G29)*100</f>
        <v>0.82849431284681696</v>
      </c>
      <c r="I10" s="742">
        <f>SUM(I7)*H10/100</f>
        <v>115028.15039565208</v>
      </c>
      <c r="J10" s="742">
        <f>SUM(J7)*H10/100</f>
        <v>22361.061503735589</v>
      </c>
      <c r="K10" s="742">
        <f>SUM(K7)*H10/100</f>
        <v>21060.325432566089</v>
      </c>
      <c r="L10" s="742">
        <f>SUM(G10)</f>
        <v>117000</v>
      </c>
      <c r="M10" s="734"/>
      <c r="N10" s="734"/>
      <c r="O10" s="744"/>
      <c r="P10" s="747"/>
      <c r="Q10" s="742"/>
      <c r="R10" s="748"/>
      <c r="S10" s="738">
        <f>SUM(P10:R10)</f>
        <v>0</v>
      </c>
      <c r="T10" s="428"/>
    </row>
    <row r="11" spans="1:21" x14ac:dyDescent="0.2">
      <c r="A11" s="736" t="s">
        <v>778</v>
      </c>
      <c r="B11" s="736"/>
      <c r="C11" s="734">
        <v>12771</v>
      </c>
      <c r="D11" s="735">
        <v>8440</v>
      </c>
      <c r="E11" s="426"/>
      <c r="F11" s="746">
        <v>304</v>
      </c>
      <c r="G11" s="742">
        <f>SUM(F11*D11)</f>
        <v>2565760</v>
      </c>
      <c r="H11" s="741">
        <f>SUM(G11/G29)*100</f>
        <v>18.168526223332044</v>
      </c>
      <c r="I11" s="742">
        <f>SUM(I7)*H11/100</f>
        <v>2522518.1808474208</v>
      </c>
      <c r="J11" s="742">
        <f>SUM(J7)*H11/100</f>
        <v>490368.52276773186</v>
      </c>
      <c r="K11" s="742">
        <f>SUM(K7)*H11/100</f>
        <v>461843.93659710058</v>
      </c>
      <c r="L11" s="742">
        <f>SUM(G11)</f>
        <v>2565760</v>
      </c>
      <c r="M11" s="734"/>
      <c r="N11" s="734"/>
      <c r="O11" s="744">
        <f>SUM(I11:N11)</f>
        <v>6040490.6402122527</v>
      </c>
      <c r="P11" s="742">
        <f>SUM(N37*F11)*0</f>
        <v>0</v>
      </c>
      <c r="Q11" s="742">
        <f>SUM(O37*F11)/2</f>
        <v>0</v>
      </c>
      <c r="R11" s="742">
        <f>SUM(P37*F11)</f>
        <v>468160</v>
      </c>
      <c r="S11" s="738">
        <f>SUM(P11:R11)</f>
        <v>468160</v>
      </c>
      <c r="T11" s="428">
        <f>SUM(S11*0.27)</f>
        <v>126403.20000000001</v>
      </c>
      <c r="U11" s="161"/>
    </row>
    <row r="12" spans="1:21" x14ac:dyDescent="0.2">
      <c r="A12" s="736"/>
      <c r="B12" s="736"/>
      <c r="C12" s="734"/>
      <c r="D12" s="735">
        <v>5200</v>
      </c>
      <c r="E12" s="426"/>
      <c r="F12" s="756">
        <v>336</v>
      </c>
      <c r="G12" s="742">
        <f>SUM(F12*D12)</f>
        <v>1747200</v>
      </c>
      <c r="H12" s="741">
        <f>SUM(G12/G29)*100</f>
        <v>12.372181738512467</v>
      </c>
      <c r="I12" s="742">
        <f>SUM(I7)*H12/100</f>
        <v>1717753.7125750708</v>
      </c>
      <c r="J12" s="742">
        <f>SUM(J7)*H12/100</f>
        <v>333925.18512245151</v>
      </c>
      <c r="K12" s="742">
        <f>SUM(K7)*H12/100</f>
        <v>314500.85979298688</v>
      </c>
      <c r="L12" s="742">
        <f>SUM(G12)</f>
        <v>1747200</v>
      </c>
      <c r="M12" s="734"/>
      <c r="N12" s="734"/>
      <c r="O12" s="744"/>
      <c r="P12" s="747"/>
      <c r="Q12" s="742"/>
      <c r="R12" s="748"/>
      <c r="S12" s="738">
        <f>SUM(P12:R12)</f>
        <v>0</v>
      </c>
      <c r="T12" s="428"/>
      <c r="U12" s="161"/>
    </row>
    <row r="13" spans="1:21" x14ac:dyDescent="0.2">
      <c r="A13" s="749"/>
      <c r="B13" s="736"/>
      <c r="C13" s="734"/>
      <c r="D13" s="735">
        <v>0</v>
      </c>
      <c r="E13" s="426"/>
      <c r="F13" s="742"/>
      <c r="G13" s="742"/>
      <c r="H13" s="741"/>
      <c r="I13" s="742"/>
      <c r="J13" s="742"/>
      <c r="K13" s="742"/>
      <c r="L13" s="742"/>
      <c r="M13" s="734"/>
      <c r="N13" s="734"/>
      <c r="O13" s="744">
        <f>SUM(I13:N13)</f>
        <v>0</v>
      </c>
      <c r="P13" s="747"/>
      <c r="Q13" s="742"/>
      <c r="R13" s="748"/>
      <c r="S13" s="738"/>
      <c r="T13" s="428"/>
      <c r="U13" s="161"/>
    </row>
    <row r="14" spans="1:21" x14ac:dyDescent="0.2">
      <c r="A14" s="736"/>
      <c r="B14" s="736"/>
      <c r="C14" s="734"/>
      <c r="D14" s="735"/>
      <c r="E14" s="426"/>
      <c r="F14" s="734"/>
      <c r="G14" s="742"/>
      <c r="H14" s="750"/>
      <c r="I14" s="742"/>
      <c r="J14" s="742"/>
      <c r="K14" s="742"/>
      <c r="L14" s="742"/>
      <c r="M14" s="734"/>
      <c r="N14" s="734"/>
      <c r="O14" s="744"/>
      <c r="P14" s="747"/>
      <c r="Q14" s="742"/>
      <c r="R14" s="748"/>
      <c r="S14" s="738">
        <f>SUM(P14:R14)</f>
        <v>0</v>
      </c>
      <c r="T14" s="428"/>
      <c r="U14" s="161"/>
    </row>
    <row r="15" spans="1:21" x14ac:dyDescent="0.2">
      <c r="A15" s="736" t="s">
        <v>779</v>
      </c>
      <c r="B15" s="736"/>
      <c r="C15" s="734">
        <v>12265</v>
      </c>
      <c r="D15" s="735">
        <v>6747</v>
      </c>
      <c r="E15" s="426"/>
      <c r="F15" s="746">
        <v>240</v>
      </c>
      <c r="G15" s="742">
        <f t="shared" ref="G15:G22" si="0">SUM(F15*D15)</f>
        <v>1619280</v>
      </c>
      <c r="H15" s="741">
        <f>SUM(G15/G29)*100</f>
        <v>11.466361289799947</v>
      </c>
      <c r="I15" s="742">
        <f>SUM(I7)*H15/100</f>
        <v>1591989.6014758246</v>
      </c>
      <c r="J15" s="742">
        <f>SUM(J7)*H15/100</f>
        <v>309477.09121170058</v>
      </c>
      <c r="K15" s="742">
        <f>SUM(K7)*H15/100</f>
        <v>291474.90398671461</v>
      </c>
      <c r="L15" s="742">
        <f t="shared" ref="L15:L20" si="1">SUM(G15)</f>
        <v>1619280</v>
      </c>
      <c r="M15" s="734"/>
      <c r="N15" s="734"/>
      <c r="O15" s="744">
        <f>SUM(I15:N15)</f>
        <v>3812221.5966742397</v>
      </c>
      <c r="P15" s="742">
        <f>SUM(N39*F15)*0</f>
        <v>0</v>
      </c>
      <c r="Q15" s="742">
        <f>SUM(O39*F15)/2</f>
        <v>666000</v>
      </c>
      <c r="R15" s="742">
        <f>SUM(P39*F15)</f>
        <v>1465200</v>
      </c>
      <c r="S15" s="738">
        <f>SUM(P15:R15)</f>
        <v>2131200</v>
      </c>
      <c r="T15" s="428">
        <f>SUM(S15*0.27)</f>
        <v>575424</v>
      </c>
      <c r="U15" s="161"/>
    </row>
    <row r="16" spans="1:21" x14ac:dyDescent="0.2">
      <c r="A16" s="736"/>
      <c r="B16" s="736"/>
      <c r="C16" s="734"/>
      <c r="D16" s="735">
        <v>5463</v>
      </c>
      <c r="E16" s="426"/>
      <c r="F16" s="756">
        <v>260</v>
      </c>
      <c r="G16" s="742">
        <f t="shared" si="0"/>
        <v>1420380</v>
      </c>
      <c r="H16" s="741">
        <f>SUM(G16/G29)*100</f>
        <v>10.057920957960357</v>
      </c>
      <c r="I16" s="742">
        <f>SUM(I7)*H16/100</f>
        <v>1396441.745803216</v>
      </c>
      <c r="J16" s="742">
        <f>SUM(J7)*H16/100</f>
        <v>271463.28665535001</v>
      </c>
      <c r="K16" s="742">
        <f>SUM(K7)*H16/100</f>
        <v>255672.35075135226</v>
      </c>
      <c r="L16" s="742">
        <f t="shared" si="1"/>
        <v>1420380</v>
      </c>
      <c r="M16" s="734"/>
      <c r="N16" s="734"/>
      <c r="O16" s="744"/>
      <c r="P16" s="742"/>
      <c r="Q16" s="742"/>
      <c r="R16" s="742"/>
      <c r="S16" s="738">
        <f>SUM(P16:R16)</f>
        <v>0</v>
      </c>
      <c r="T16" s="428"/>
    </row>
    <row r="17" spans="1:21" x14ac:dyDescent="0.2">
      <c r="A17" s="736" t="s">
        <v>780</v>
      </c>
      <c r="B17" s="736"/>
      <c r="C17" s="734">
        <v>522</v>
      </c>
      <c r="D17" s="735">
        <v>460</v>
      </c>
      <c r="E17" s="426"/>
      <c r="F17" s="746">
        <v>240</v>
      </c>
      <c r="G17" s="742">
        <f t="shared" si="0"/>
        <v>110400</v>
      </c>
      <c r="H17" s="741">
        <f>SUM(G17/G29)*100</f>
        <v>0.78175873622468883</v>
      </c>
      <c r="I17" s="742">
        <f>SUM(I7)*H17/100</f>
        <v>108539.3829374358</v>
      </c>
      <c r="J17" s="742">
        <f>SUM(J7)*H17/100</f>
        <v>21099.668290704354</v>
      </c>
      <c r="K17" s="742">
        <f>SUM(K7)*H17/100</f>
        <v>19872.307074831588</v>
      </c>
      <c r="L17" s="742">
        <f t="shared" si="1"/>
        <v>110400</v>
      </c>
      <c r="M17" s="734"/>
      <c r="N17" s="734"/>
      <c r="O17" s="744">
        <f>SUM(I17:N17)</f>
        <v>259911.35830297176</v>
      </c>
      <c r="P17" s="742"/>
      <c r="Q17" s="742"/>
      <c r="R17" s="742"/>
      <c r="S17" s="738">
        <v>0</v>
      </c>
      <c r="T17" s="428"/>
    </row>
    <row r="18" spans="1:21" x14ac:dyDescent="0.2">
      <c r="A18" s="736"/>
      <c r="B18" s="736"/>
      <c r="C18" s="734"/>
      <c r="D18" s="735">
        <v>27</v>
      </c>
      <c r="E18" s="426"/>
      <c r="F18" s="756">
        <v>260</v>
      </c>
      <c r="G18" s="742">
        <f t="shared" si="0"/>
        <v>7020</v>
      </c>
      <c r="H18" s="741">
        <f>SUM(G18/G29)*100</f>
        <v>4.9709658770809011E-2</v>
      </c>
      <c r="I18" s="742">
        <f>SUM(I7)*H18/100</f>
        <v>6901.6890237391226</v>
      </c>
      <c r="J18" s="742">
        <f>SUM(J7)*H18/100</f>
        <v>1341.6636902241351</v>
      </c>
      <c r="K18" s="742">
        <f>SUM(K7)*H18/100</f>
        <v>1263.619525953965</v>
      </c>
      <c r="L18" s="742">
        <f t="shared" si="1"/>
        <v>7020</v>
      </c>
      <c r="M18" s="742"/>
      <c r="N18" s="742" t="s">
        <v>781</v>
      </c>
      <c r="O18" s="744"/>
      <c r="P18" s="742"/>
      <c r="Q18" s="742"/>
      <c r="R18" s="742"/>
      <c r="S18" s="738">
        <f t="shared" ref="S18:S29" si="2">SUM(P18:R18)</f>
        <v>0</v>
      </c>
      <c r="T18" s="428"/>
    </row>
    <row r="19" spans="1:21" x14ac:dyDescent="0.2">
      <c r="A19" s="159" t="s">
        <v>782</v>
      </c>
      <c r="B19" s="736"/>
      <c r="C19" s="734">
        <v>8616</v>
      </c>
      <c r="D19" s="735">
        <v>5606</v>
      </c>
      <c r="E19" s="426"/>
      <c r="F19" s="746">
        <v>398</v>
      </c>
      <c r="G19" s="742">
        <f t="shared" si="0"/>
        <v>2231188</v>
      </c>
      <c r="H19" s="741">
        <f>SUM(G19/G29)*100</f>
        <v>15.799372383692853</v>
      </c>
      <c r="I19" s="742">
        <f>SUM(I7)*H19/100</f>
        <v>2193584.8617519159</v>
      </c>
      <c r="J19" s="742">
        <f>SUM(J7)*H19/100</f>
        <v>426425.06063587009</v>
      </c>
      <c r="K19" s="742">
        <f>SUM(K7)*H19/100</f>
        <v>401620.04599347233</v>
      </c>
      <c r="L19" s="742">
        <f t="shared" si="1"/>
        <v>2231188</v>
      </c>
      <c r="M19" s="734"/>
      <c r="N19" s="734"/>
      <c r="O19" s="744">
        <f>SUM(I19:N19)</f>
        <v>5252817.9683812587</v>
      </c>
      <c r="P19" s="742">
        <f>SUM(N41*F19)*0</f>
        <v>0</v>
      </c>
      <c r="Q19" s="742">
        <f>SUM(O41*F19)/2</f>
        <v>662670</v>
      </c>
      <c r="R19" s="742">
        <f>SUM(P41*F19)</f>
        <v>736300</v>
      </c>
      <c r="S19" s="738">
        <f t="shared" si="2"/>
        <v>1398970</v>
      </c>
      <c r="T19" s="428">
        <f>SUM(S19*0.27)</f>
        <v>377721.9</v>
      </c>
      <c r="U19" s="161"/>
    </row>
    <row r="20" spans="1:21" ht="12.75" customHeight="1" x14ac:dyDescent="0.2">
      <c r="A20" s="736"/>
      <c r="B20" s="736"/>
      <c r="C20" s="735"/>
      <c r="D20" s="735">
        <v>3089</v>
      </c>
      <c r="E20" s="426"/>
      <c r="F20" s="756">
        <v>434</v>
      </c>
      <c r="G20" s="742">
        <f t="shared" si="0"/>
        <v>1340626</v>
      </c>
      <c r="H20" s="741">
        <f>SUM(G20/G29)*100</f>
        <v>9.4931710825177493</v>
      </c>
      <c r="I20" s="742">
        <f>SUM(I7)*H20/100</f>
        <v>1318031.8730967643</v>
      </c>
      <c r="J20" s="742">
        <f>SUM(J7)*H20/100</f>
        <v>256220.68751715406</v>
      </c>
      <c r="K20" s="742">
        <f>SUM(K7)*H20/100</f>
        <v>241316.40891760119</v>
      </c>
      <c r="L20" s="742">
        <f t="shared" si="1"/>
        <v>1340626</v>
      </c>
      <c r="M20" s="734"/>
      <c r="N20" s="734"/>
      <c r="O20" s="744"/>
      <c r="P20" s="742"/>
      <c r="Q20" s="742"/>
      <c r="R20" s="742"/>
      <c r="S20" s="738">
        <f t="shared" si="2"/>
        <v>0</v>
      </c>
      <c r="T20" s="428"/>
    </row>
    <row r="21" spans="1:21" x14ac:dyDescent="0.2">
      <c r="A21" s="736" t="s">
        <v>783</v>
      </c>
      <c r="B21" s="369"/>
      <c r="C21" s="734">
        <v>5254</v>
      </c>
      <c r="D21" s="735">
        <v>2864</v>
      </c>
      <c r="E21" s="426"/>
      <c r="F21" s="746">
        <v>270</v>
      </c>
      <c r="G21" s="742">
        <f t="shared" si="0"/>
        <v>773280</v>
      </c>
      <c r="H21" s="741">
        <f>SUM(G21/G29)*100</f>
        <v>5.4757101045998855</v>
      </c>
      <c r="I21" s="742">
        <f>SUM(I7)*H21/100</f>
        <v>760247.5909226482</v>
      </c>
      <c r="J21" s="742">
        <f>SUM(J7)*H21/100</f>
        <v>147789.41572315092</v>
      </c>
      <c r="K21" s="742">
        <f>SUM(K7)*H21/100</f>
        <v>139192.55085892908</v>
      </c>
      <c r="L21" s="742">
        <f>SUM(G21)*0.9</f>
        <v>695952</v>
      </c>
      <c r="M21" s="734"/>
      <c r="N21" s="734"/>
      <c r="O21" s="744">
        <f>SUM(I21:N21)</f>
        <v>1743181.5575047282</v>
      </c>
      <c r="P21" s="742">
        <v>0</v>
      </c>
      <c r="Q21" s="742"/>
      <c r="R21" s="742">
        <f>SUM(O21)</f>
        <v>1743181.5575047282</v>
      </c>
      <c r="S21" s="738">
        <f t="shared" si="2"/>
        <v>1743181.5575047282</v>
      </c>
      <c r="T21" s="428">
        <f>SUM(S21*0.27)</f>
        <v>470659.02052627667</v>
      </c>
      <c r="U21" s="161"/>
    </row>
    <row r="22" spans="1:21" x14ac:dyDescent="0.2">
      <c r="A22" s="736"/>
      <c r="B22" s="736"/>
      <c r="C22" s="734"/>
      <c r="D22" s="735">
        <v>2336</v>
      </c>
      <c r="E22" s="426"/>
      <c r="F22" s="756">
        <v>290</v>
      </c>
      <c r="G22" s="742">
        <f t="shared" si="0"/>
        <v>677440</v>
      </c>
      <c r="H22" s="741">
        <f>SUM(G22/G29)*100</f>
        <v>4.7970528828628005</v>
      </c>
      <c r="I22" s="742">
        <f>SUM(I7)*H22/100</f>
        <v>666022.82225667115</v>
      </c>
      <c r="J22" s="742">
        <f>SUM(J7)*H22/100</f>
        <v>129472.457308467</v>
      </c>
      <c r="K22" s="742">
        <f>SUM(K7)*H22/100</f>
        <v>121941.08428237239</v>
      </c>
      <c r="L22" s="742">
        <f>SUM(G22)*0.9</f>
        <v>609696</v>
      </c>
      <c r="M22" s="734"/>
      <c r="N22" s="734"/>
      <c r="O22" s="744"/>
      <c r="P22" s="742"/>
      <c r="Q22" s="742"/>
      <c r="R22" s="742"/>
      <c r="S22" s="738">
        <f t="shared" si="2"/>
        <v>0</v>
      </c>
      <c r="T22" s="428"/>
    </row>
    <row r="23" spans="1:21" x14ac:dyDescent="0.2">
      <c r="A23" s="736"/>
      <c r="B23" s="736"/>
      <c r="C23" s="734"/>
      <c r="D23" s="737"/>
      <c r="E23" s="426"/>
      <c r="F23" s="734"/>
      <c r="G23" s="738"/>
      <c r="H23" s="741"/>
      <c r="I23" s="742"/>
      <c r="J23" s="742"/>
      <c r="K23" s="742"/>
      <c r="L23" s="742"/>
      <c r="M23" s="742"/>
      <c r="N23" s="742" t="s">
        <v>784</v>
      </c>
      <c r="O23" s="744"/>
      <c r="P23" s="742"/>
      <c r="Q23" s="742"/>
      <c r="R23" s="742"/>
      <c r="S23" s="738">
        <f t="shared" si="2"/>
        <v>0</v>
      </c>
      <c r="T23" s="428"/>
    </row>
    <row r="24" spans="1:21" x14ac:dyDescent="0.2">
      <c r="A24" s="736"/>
      <c r="B24" s="736"/>
      <c r="C24" s="734"/>
      <c r="D24" s="737"/>
      <c r="E24" s="426"/>
      <c r="F24" s="734"/>
      <c r="G24" s="738"/>
      <c r="H24" s="741"/>
      <c r="I24" s="742"/>
      <c r="J24" s="742"/>
      <c r="K24" s="742"/>
      <c r="L24" s="742"/>
      <c r="M24" s="734"/>
      <c r="N24" s="734"/>
      <c r="O24" s="744"/>
      <c r="P24" s="742"/>
      <c r="Q24" s="742"/>
      <c r="R24" s="742"/>
      <c r="S24" s="738">
        <f t="shared" si="2"/>
        <v>0</v>
      </c>
      <c r="T24" s="428"/>
    </row>
    <row r="25" spans="1:21" x14ac:dyDescent="0.2">
      <c r="A25" s="736" t="s">
        <v>34</v>
      </c>
      <c r="B25" s="736"/>
      <c r="C25" s="734">
        <v>5511</v>
      </c>
      <c r="D25" s="735">
        <v>2529</v>
      </c>
      <c r="E25" s="426"/>
      <c r="F25" s="746">
        <v>270</v>
      </c>
      <c r="G25" s="742">
        <f>SUM(F25*D25)</f>
        <v>682830</v>
      </c>
      <c r="H25" s="741">
        <f>SUM(G25/G29)*100</f>
        <v>4.8352202704375378</v>
      </c>
      <c r="I25" s="742">
        <f>SUM(I7)*H25/100</f>
        <v>671321.98234754766</v>
      </c>
      <c r="J25" s="742">
        <f>SUM(J7)*H25/100</f>
        <v>130502.59509910915</v>
      </c>
      <c r="K25" s="742">
        <f>SUM(K7)*H25/100</f>
        <v>122911.29927452221</v>
      </c>
      <c r="L25" s="742">
        <f>SUM(G25)*0.9</f>
        <v>614547</v>
      </c>
      <c r="M25" s="734"/>
      <c r="N25" s="751"/>
      <c r="O25" s="744">
        <f>SUM(I25:N25)</f>
        <v>1539282.8767211791</v>
      </c>
      <c r="P25" s="742">
        <v>0</v>
      </c>
      <c r="Q25" s="742"/>
      <c r="R25" s="742">
        <f>SUM(E41)</f>
        <v>1961416.3763009836</v>
      </c>
      <c r="S25" s="738">
        <f t="shared" si="2"/>
        <v>1961416.3763009836</v>
      </c>
      <c r="T25" s="428">
        <f>SUM(S25*0.27)</f>
        <v>529582.42160126555</v>
      </c>
      <c r="U25" s="161"/>
    </row>
    <row r="26" spans="1:21" x14ac:dyDescent="0.2">
      <c r="A26" s="736"/>
      <c r="B26" s="736"/>
      <c r="C26" s="734"/>
      <c r="D26" s="735">
        <v>2240</v>
      </c>
      <c r="E26" s="426">
        <f>SUM(D25:D26)</f>
        <v>4769</v>
      </c>
      <c r="F26" s="756">
        <v>290</v>
      </c>
      <c r="G26" s="742">
        <f>SUM(F26*D26)</f>
        <v>649600</v>
      </c>
      <c r="H26" s="741">
        <f>SUM(G26/G29)*100</f>
        <v>4.5999137232930964</v>
      </c>
      <c r="I26" s="742">
        <f>SUM(I7)*H26/100</f>
        <v>638652.0213420135</v>
      </c>
      <c r="J26" s="742">
        <f>SUM(J7)*H26/100</f>
        <v>124151.67139168066</v>
      </c>
      <c r="K26" s="742">
        <f>SUM(K7)*H26/100</f>
        <v>116929.8068461105</v>
      </c>
      <c r="L26" s="742">
        <f>SUM(G26)</f>
        <v>649600</v>
      </c>
      <c r="M26" s="734"/>
      <c r="N26" s="734"/>
      <c r="O26" s="744">
        <f t="shared" ref="O26" si="3">SUM(I26:N26)</f>
        <v>1529333.4995798045</v>
      </c>
      <c r="P26" s="742"/>
      <c r="Q26" s="742"/>
      <c r="R26" s="742"/>
      <c r="S26" s="738">
        <f t="shared" si="2"/>
        <v>0</v>
      </c>
      <c r="T26" s="428"/>
    </row>
    <row r="27" spans="1:21" x14ac:dyDescent="0.2">
      <c r="A27" s="736"/>
      <c r="B27" s="736"/>
      <c r="C27" s="734"/>
      <c r="D27" s="737"/>
      <c r="E27" s="426"/>
      <c r="F27" s="734"/>
      <c r="G27" s="738"/>
      <c r="H27" s="741"/>
      <c r="I27" s="742"/>
      <c r="J27" s="742"/>
      <c r="K27" s="742"/>
      <c r="L27" s="742"/>
      <c r="M27" s="742"/>
      <c r="N27" s="742" t="s">
        <v>781</v>
      </c>
      <c r="O27" s="744"/>
      <c r="P27" s="742"/>
      <c r="Q27" s="742"/>
      <c r="R27" s="742"/>
      <c r="S27" s="738">
        <f t="shared" si="2"/>
        <v>0</v>
      </c>
      <c r="T27" s="428"/>
    </row>
    <row r="28" spans="1:21" x14ac:dyDescent="0.2">
      <c r="E28" s="426"/>
      <c r="F28" s="734"/>
      <c r="G28" s="742"/>
      <c r="H28" s="743"/>
      <c r="I28" s="742"/>
      <c r="J28" s="742"/>
      <c r="K28" s="742"/>
      <c r="L28" s="742"/>
      <c r="M28" s="734"/>
      <c r="N28" s="734"/>
      <c r="O28" s="744"/>
      <c r="P28" s="742"/>
      <c r="Q28" s="742"/>
      <c r="R28" s="742"/>
      <c r="S28" s="738">
        <f t="shared" si="2"/>
        <v>0</v>
      </c>
      <c r="T28" s="428"/>
    </row>
    <row r="29" spans="1:21" x14ac:dyDescent="0.2">
      <c r="A29" s="736" t="s">
        <v>374</v>
      </c>
      <c r="B29" s="736"/>
      <c r="C29" s="737">
        <f>SUM(C9,C11,C15,C17,C21,C25)</f>
        <v>37109</v>
      </c>
      <c r="D29" s="737">
        <f>SUM(D9,D11,D15,D17,D21,D25)</f>
        <v>21540</v>
      </c>
      <c r="E29" s="424"/>
      <c r="F29" s="736"/>
      <c r="G29" s="738">
        <f t="shared" ref="G29:L29" si="4">SUM(G9:G27)</f>
        <v>14122004</v>
      </c>
      <c r="H29" s="738">
        <f t="shared" si="4"/>
        <v>99.999999999999986</v>
      </c>
      <c r="I29" s="738">
        <f t="shared" si="4"/>
        <v>13884000</v>
      </c>
      <c r="J29" s="738">
        <f t="shared" si="4"/>
        <v>2699000.0000000005</v>
      </c>
      <c r="K29" s="738">
        <f t="shared" si="4"/>
        <v>2542000.0000000005</v>
      </c>
      <c r="L29" s="738">
        <f t="shared" si="4"/>
        <v>13908649</v>
      </c>
      <c r="M29" s="752">
        <f>SUM(M9:M28)</f>
        <v>0</v>
      </c>
      <c r="N29" s="736">
        <f>SUM(N9:N28)</f>
        <v>0</v>
      </c>
      <c r="O29" s="744">
        <f>SUM(I29:N29)</f>
        <v>33033649</v>
      </c>
      <c r="P29" s="738">
        <f>SUM(P9:P26)</f>
        <v>0</v>
      </c>
      <c r="Q29" s="738">
        <f>SUM(Q9:Q26)</f>
        <v>1328670</v>
      </c>
      <c r="R29" s="738">
        <f>SUM(R9:R26)</f>
        <v>6664057.9338057116</v>
      </c>
      <c r="S29" s="738">
        <f t="shared" si="2"/>
        <v>7992727.9338057116</v>
      </c>
      <c r="T29" s="429">
        <f>SUM(T9:T28)</f>
        <v>2158036.5421275422</v>
      </c>
      <c r="U29" s="161"/>
    </row>
    <row r="30" spans="1:21" x14ac:dyDescent="0.2">
      <c r="A30" s="736"/>
      <c r="B30" s="753"/>
      <c r="C30" s="734"/>
      <c r="D30" s="735"/>
      <c r="E30" s="426"/>
      <c r="F30" s="734"/>
      <c r="G30" s="742"/>
      <c r="H30" s="743"/>
      <c r="I30" s="742"/>
      <c r="J30" s="742"/>
      <c r="K30" s="742"/>
      <c r="L30" s="742"/>
      <c r="M30" s="734"/>
      <c r="N30" s="734"/>
      <c r="O30" s="734"/>
      <c r="P30" s="734"/>
      <c r="Q30" s="734"/>
      <c r="R30" s="734"/>
      <c r="S30" s="736"/>
      <c r="T30" s="430"/>
    </row>
    <row r="31" spans="1:21" x14ac:dyDescent="0.2">
      <c r="A31" s="734" t="s">
        <v>785</v>
      </c>
      <c r="B31" s="734"/>
      <c r="C31" s="734">
        <v>241</v>
      </c>
      <c r="D31" s="735"/>
      <c r="E31" s="426"/>
      <c r="F31" s="734"/>
      <c r="G31" s="742"/>
      <c r="H31" s="743"/>
      <c r="I31" s="742"/>
      <c r="J31" s="742"/>
      <c r="K31" s="742"/>
      <c r="L31" s="742"/>
      <c r="M31" s="734"/>
      <c r="N31" s="734"/>
      <c r="O31" s="734"/>
      <c r="P31" s="734"/>
      <c r="Q31" s="734"/>
      <c r="R31" s="734"/>
      <c r="S31" s="736"/>
      <c r="T31" s="430"/>
    </row>
    <row r="32" spans="1:21" ht="13.5" thickBot="1" x14ac:dyDescent="0.25">
      <c r="A32" s="734"/>
      <c r="B32" s="734"/>
      <c r="C32" s="734"/>
      <c r="D32" s="735"/>
      <c r="E32" s="431"/>
      <c r="F32" s="432"/>
      <c r="G32" s="433"/>
      <c r="H32" s="434"/>
      <c r="I32" s="433"/>
      <c r="J32" s="433"/>
      <c r="K32" s="433"/>
      <c r="L32" s="433"/>
      <c r="M32" s="432"/>
      <c r="N32" s="432"/>
      <c r="O32" s="432"/>
      <c r="P32" s="432"/>
      <c r="Q32" s="432"/>
      <c r="R32" s="432"/>
      <c r="S32" s="435"/>
      <c r="T32" s="436"/>
    </row>
    <row r="33" spans="2:18" ht="20.25" x14ac:dyDescent="0.3">
      <c r="F33" s="378"/>
      <c r="M33" s="161"/>
    </row>
    <row r="34" spans="2:18" ht="13.5" thickBot="1" x14ac:dyDescent="0.25">
      <c r="R34" s="158" t="s">
        <v>1250</v>
      </c>
    </row>
    <row r="35" spans="2:18" ht="14.25" thickTop="1" thickBot="1" x14ac:dyDescent="0.25">
      <c r="I35" s="379"/>
      <c r="J35" s="380" t="s">
        <v>372</v>
      </c>
      <c r="K35" s="381" t="s">
        <v>786</v>
      </c>
      <c r="L35" s="381" t="s">
        <v>787</v>
      </c>
      <c r="M35" s="317" t="s">
        <v>411</v>
      </c>
      <c r="N35" s="382" t="s">
        <v>372</v>
      </c>
      <c r="O35" s="383" t="s">
        <v>786</v>
      </c>
      <c r="P35" s="383" t="s">
        <v>787</v>
      </c>
      <c r="Q35" s="318" t="s">
        <v>411</v>
      </c>
    </row>
    <row r="36" spans="2:18" x14ac:dyDescent="0.2">
      <c r="B36" s="384" t="s">
        <v>34</v>
      </c>
      <c r="C36" s="437"/>
      <c r="D36" s="437"/>
      <c r="E36" s="438"/>
      <c r="F36" s="437"/>
      <c r="G36" s="439"/>
      <c r="I36" s="440" t="s">
        <v>788</v>
      </c>
      <c r="J36" s="754"/>
      <c r="K36" s="754"/>
      <c r="L36" s="754">
        <v>3.5</v>
      </c>
      <c r="M36" s="755">
        <f t="shared" ref="M36:M45" si="5">SUM(J36:L36)</f>
        <v>3.5</v>
      </c>
      <c r="N36" s="734">
        <f>SUM(J36*230)</f>
        <v>0</v>
      </c>
      <c r="O36" s="734">
        <f>SUM(K36*230)</f>
        <v>0</v>
      </c>
      <c r="P36" s="734">
        <v>805</v>
      </c>
      <c r="Q36" s="441">
        <f t="shared" ref="Q36:Q45" si="6">SUM(N36:P36)</f>
        <v>805</v>
      </c>
    </row>
    <row r="37" spans="2:18" x14ac:dyDescent="0.2">
      <c r="B37" s="385"/>
      <c r="C37" s="319"/>
      <c r="D37" s="319"/>
      <c r="E37" s="386"/>
      <c r="F37" s="319"/>
      <c r="G37" s="387"/>
      <c r="I37" s="440" t="s">
        <v>789</v>
      </c>
      <c r="J37" s="742">
        <v>55</v>
      </c>
      <c r="K37" s="742">
        <v>0</v>
      </c>
      <c r="L37" s="742">
        <v>7</v>
      </c>
      <c r="M37" s="755">
        <f t="shared" si="5"/>
        <v>62</v>
      </c>
      <c r="N37" s="734">
        <f t="shared" ref="N37:P38" si="7">SUM(J37*220)</f>
        <v>12100</v>
      </c>
      <c r="O37" s="734">
        <f t="shared" si="7"/>
        <v>0</v>
      </c>
      <c r="P37" s="734">
        <f t="shared" si="7"/>
        <v>1540</v>
      </c>
      <c r="Q37" s="441">
        <f t="shared" si="6"/>
        <v>13640</v>
      </c>
      <c r="R37" s="158">
        <f>SUM(N37*F11)</f>
        <v>3678400</v>
      </c>
    </row>
    <row r="38" spans="2:18" x14ac:dyDescent="0.2">
      <c r="B38" s="385"/>
      <c r="C38" s="319" t="s">
        <v>795</v>
      </c>
      <c r="D38" s="319"/>
      <c r="E38" s="388">
        <f>SUM(O26,O25)</f>
        <v>3068616.3763009836</v>
      </c>
      <c r="F38" s="319"/>
      <c r="G38" s="387"/>
      <c r="I38" s="440"/>
      <c r="J38" s="742"/>
      <c r="K38" s="742"/>
      <c r="L38" s="742"/>
      <c r="M38" s="755">
        <f t="shared" si="5"/>
        <v>0</v>
      </c>
      <c r="N38" s="734">
        <f t="shared" si="7"/>
        <v>0</v>
      </c>
      <c r="O38" s="734">
        <f t="shared" si="7"/>
        <v>0</v>
      </c>
      <c r="P38" s="734">
        <f t="shared" si="7"/>
        <v>0</v>
      </c>
      <c r="Q38" s="441">
        <f t="shared" si="6"/>
        <v>0</v>
      </c>
    </row>
    <row r="39" spans="2:18" x14ac:dyDescent="0.2">
      <c r="B39" s="385"/>
      <c r="C39" s="319" t="s">
        <v>796</v>
      </c>
      <c r="D39" s="319"/>
      <c r="E39" s="389">
        <v>1107200</v>
      </c>
      <c r="F39" s="319"/>
      <c r="G39" s="387"/>
      <c r="I39" s="440" t="s">
        <v>790</v>
      </c>
      <c r="J39" s="742">
        <v>3</v>
      </c>
      <c r="K39" s="742">
        <v>30</v>
      </c>
      <c r="L39" s="742">
        <v>33</v>
      </c>
      <c r="M39" s="755">
        <f t="shared" si="5"/>
        <v>66</v>
      </c>
      <c r="N39" s="734">
        <f t="shared" ref="N39:P41" si="8">SUM(J39*185)</f>
        <v>555</v>
      </c>
      <c r="O39" s="734">
        <f t="shared" si="8"/>
        <v>5550</v>
      </c>
      <c r="P39" s="734">
        <f t="shared" si="8"/>
        <v>6105</v>
      </c>
      <c r="Q39" s="441">
        <f t="shared" si="6"/>
        <v>12210</v>
      </c>
      <c r="R39" s="158">
        <f>SUM(N39*F15)</f>
        <v>133200</v>
      </c>
    </row>
    <row r="40" spans="2:18" x14ac:dyDescent="0.2">
      <c r="B40" s="385"/>
      <c r="C40" s="319" t="s">
        <v>797</v>
      </c>
      <c r="D40" s="319"/>
      <c r="E40" s="388">
        <f>SUM(E38-E39)</f>
        <v>1961416.3763009836</v>
      </c>
      <c r="F40" s="319"/>
      <c r="G40" s="387"/>
      <c r="I40" s="440"/>
      <c r="J40" s="742"/>
      <c r="K40" s="742"/>
      <c r="L40" s="742"/>
      <c r="M40" s="755">
        <f t="shared" si="5"/>
        <v>0</v>
      </c>
      <c r="N40" s="734">
        <f t="shared" si="8"/>
        <v>0</v>
      </c>
      <c r="O40" s="734">
        <f t="shared" si="8"/>
        <v>0</v>
      </c>
      <c r="P40" s="734">
        <f t="shared" si="8"/>
        <v>0</v>
      </c>
      <c r="Q40" s="441">
        <f t="shared" si="6"/>
        <v>0</v>
      </c>
    </row>
    <row r="41" spans="2:18" x14ac:dyDescent="0.2">
      <c r="B41" s="385"/>
      <c r="C41" s="319" t="s">
        <v>798</v>
      </c>
      <c r="D41" s="319"/>
      <c r="E41" s="389">
        <f>SUM(E45*E26)</f>
        <v>1961416.3763009836</v>
      </c>
      <c r="F41" s="319"/>
      <c r="G41" s="387"/>
      <c r="I41" s="440" t="s">
        <v>791</v>
      </c>
      <c r="J41" s="742">
        <v>19</v>
      </c>
      <c r="K41" s="742">
        <v>18</v>
      </c>
      <c r="L41" s="742">
        <v>10</v>
      </c>
      <c r="M41" s="755">
        <f t="shared" si="5"/>
        <v>47</v>
      </c>
      <c r="N41" s="734">
        <f t="shared" si="8"/>
        <v>3515</v>
      </c>
      <c r="O41" s="734">
        <f t="shared" si="8"/>
        <v>3330</v>
      </c>
      <c r="P41" s="734">
        <f t="shared" si="8"/>
        <v>1850</v>
      </c>
      <c r="Q41" s="441">
        <f t="shared" si="6"/>
        <v>8695</v>
      </c>
      <c r="R41" s="158">
        <f>SUM(N41*F19)</f>
        <v>1398970</v>
      </c>
    </row>
    <row r="42" spans="2:18" x14ac:dyDescent="0.2">
      <c r="B42" s="385"/>
      <c r="C42" s="319"/>
      <c r="D42" s="319"/>
      <c r="E42" s="389">
        <f>SUM(E40-E41)</f>
        <v>0</v>
      </c>
      <c r="F42" s="319"/>
      <c r="G42" s="390"/>
      <c r="I42" s="440"/>
      <c r="J42" s="742"/>
      <c r="K42" s="742"/>
      <c r="L42" s="742"/>
      <c r="M42" s="755">
        <f t="shared" si="5"/>
        <v>0</v>
      </c>
      <c r="N42" s="734"/>
      <c r="O42" s="742"/>
      <c r="P42" s="734"/>
      <c r="Q42" s="441">
        <f t="shared" si="6"/>
        <v>0</v>
      </c>
    </row>
    <row r="43" spans="2:18" x14ac:dyDescent="0.2">
      <c r="B43" s="385"/>
      <c r="C43" s="319"/>
      <c r="D43" s="319"/>
      <c r="E43" s="319"/>
      <c r="F43" s="319"/>
      <c r="G43" s="387"/>
      <c r="I43" s="440" t="s">
        <v>793</v>
      </c>
      <c r="J43" s="742"/>
      <c r="K43" s="742"/>
      <c r="L43" s="742"/>
      <c r="M43" s="755">
        <f t="shared" si="5"/>
        <v>0</v>
      </c>
      <c r="N43" s="734">
        <v>487</v>
      </c>
      <c r="O43" s="742"/>
      <c r="P43" s="734"/>
      <c r="Q43" s="441">
        <f t="shared" si="6"/>
        <v>487</v>
      </c>
      <c r="R43" s="158">
        <f>SUM(N43*F17)</f>
        <v>116880</v>
      </c>
    </row>
    <row r="44" spans="2:18" x14ac:dyDescent="0.2">
      <c r="B44" s="385"/>
      <c r="C44" s="319"/>
      <c r="D44" s="319"/>
      <c r="E44" s="319"/>
      <c r="F44" s="319"/>
      <c r="G44" s="387"/>
      <c r="I44" s="440"/>
      <c r="J44" s="742"/>
      <c r="K44" s="742"/>
      <c r="L44" s="742"/>
      <c r="M44" s="755">
        <f t="shared" si="5"/>
        <v>0</v>
      </c>
      <c r="N44" s="734"/>
      <c r="O44" s="742"/>
      <c r="P44" s="734"/>
      <c r="Q44" s="441">
        <f t="shared" si="6"/>
        <v>0</v>
      </c>
    </row>
    <row r="45" spans="2:18" ht="13.5" thickBot="1" x14ac:dyDescent="0.25">
      <c r="B45" s="391"/>
      <c r="C45" s="392" t="s">
        <v>799</v>
      </c>
      <c r="D45" s="393"/>
      <c r="E45" s="394">
        <f>SUM(E40/E26)</f>
        <v>411.2846249320578</v>
      </c>
      <c r="F45" s="395">
        <v>0.27</v>
      </c>
      <c r="G45" s="396">
        <f>SUM(E45*1.27)</f>
        <v>522.33147366371338</v>
      </c>
      <c r="I45" s="440"/>
      <c r="J45" s="742"/>
      <c r="K45" s="742"/>
      <c r="L45" s="742"/>
      <c r="M45" s="755">
        <f t="shared" si="5"/>
        <v>0</v>
      </c>
      <c r="N45" s="734"/>
      <c r="O45" s="742"/>
      <c r="P45" s="734"/>
      <c r="Q45" s="441">
        <f t="shared" si="6"/>
        <v>0</v>
      </c>
    </row>
    <row r="46" spans="2:18" ht="13.5" thickBot="1" x14ac:dyDescent="0.25">
      <c r="I46" s="442" t="s">
        <v>792</v>
      </c>
      <c r="J46" s="443">
        <f t="shared" ref="J46:Q46" si="9">SUM(J36:J45)</f>
        <v>77</v>
      </c>
      <c r="K46" s="443">
        <f t="shared" si="9"/>
        <v>48</v>
      </c>
      <c r="L46" s="443">
        <f t="shared" si="9"/>
        <v>53.5</v>
      </c>
      <c r="M46" s="444">
        <f t="shared" si="9"/>
        <v>178.5</v>
      </c>
      <c r="N46" s="445">
        <f t="shared" si="9"/>
        <v>16657</v>
      </c>
      <c r="O46" s="445">
        <f t="shared" si="9"/>
        <v>8880</v>
      </c>
      <c r="P46" s="445">
        <f t="shared" si="9"/>
        <v>10300</v>
      </c>
      <c r="Q46" s="446">
        <f t="shared" si="9"/>
        <v>35837</v>
      </c>
      <c r="R46" s="158">
        <f>SUM(R37:R43)</f>
        <v>5327450</v>
      </c>
    </row>
    <row r="47" spans="2:18" ht="13.5" thickTop="1" x14ac:dyDescent="0.2"/>
    <row r="48" spans="2:18" x14ac:dyDescent="0.2">
      <c r="P48" s="397"/>
    </row>
    <row r="49" spans="8:14" x14ac:dyDescent="0.2">
      <c r="H49" s="398"/>
      <c r="I49" s="399"/>
      <c r="J49" s="399"/>
      <c r="K49" s="399"/>
      <c r="L49" s="399"/>
      <c r="M49" s="400"/>
      <c r="N49" s="400"/>
    </row>
    <row r="50" spans="8:14" x14ac:dyDescent="0.2">
      <c r="H50" s="398"/>
      <c r="I50" s="399"/>
      <c r="J50" s="399"/>
      <c r="K50" s="399"/>
      <c r="L50" s="399"/>
      <c r="M50" s="400"/>
      <c r="N50" s="400"/>
    </row>
    <row r="51" spans="8:14" x14ac:dyDescent="0.2">
      <c r="H51" s="398"/>
      <c r="I51" s="399"/>
      <c r="J51" s="399"/>
      <c r="K51" s="399"/>
      <c r="L51" s="399"/>
      <c r="M51" s="400"/>
      <c r="N51" s="400"/>
    </row>
    <row r="52" spans="8:14" x14ac:dyDescent="0.2">
      <c r="H52" s="398"/>
      <c r="I52" s="399"/>
      <c r="J52" s="399"/>
      <c r="K52" s="399"/>
      <c r="L52" s="399"/>
      <c r="M52" s="400"/>
      <c r="N52" s="400"/>
    </row>
    <row r="53" spans="8:14" x14ac:dyDescent="0.2">
      <c r="H53" s="398"/>
      <c r="I53" s="399"/>
      <c r="J53" s="399"/>
      <c r="K53" s="399"/>
      <c r="L53" s="399"/>
      <c r="M53" s="400"/>
      <c r="N53" s="400"/>
    </row>
    <row r="54" spans="8:14" x14ac:dyDescent="0.2">
      <c r="H54" s="398"/>
      <c r="I54" s="399"/>
      <c r="J54" s="399"/>
      <c r="K54" s="399"/>
      <c r="L54" s="399"/>
      <c r="M54" s="400"/>
      <c r="N54" s="400"/>
    </row>
    <row r="55" spans="8:14" x14ac:dyDescent="0.2">
      <c r="H55" s="398"/>
      <c r="I55" s="399"/>
      <c r="J55" s="399"/>
      <c r="K55" s="399"/>
      <c r="L55" s="399"/>
      <c r="M55" s="400"/>
      <c r="N55" s="400"/>
    </row>
    <row r="56" spans="8:14" x14ac:dyDescent="0.2">
      <c r="H56" s="398"/>
      <c r="I56" s="399"/>
      <c r="J56" s="399"/>
      <c r="K56" s="399"/>
      <c r="L56" s="399"/>
      <c r="M56" s="400"/>
      <c r="N56" s="400"/>
    </row>
    <row r="57" spans="8:14" x14ac:dyDescent="0.2">
      <c r="H57" s="398"/>
      <c r="I57" s="399"/>
      <c r="J57" s="399"/>
      <c r="K57" s="399"/>
      <c r="L57" s="399"/>
      <c r="M57" s="400"/>
      <c r="N57" s="400"/>
    </row>
  </sheetData>
  <sheetProtection selectLockedCells="1" selectUnlockedCells="1"/>
  <pageMargins left="0.7" right="0.7" top="0.75" bottom="0.75" header="0.3" footer="0.3"/>
  <pageSetup paperSize="9" scale="64" firstPageNumber="0" orientation="landscape" horizontalDpi="300" verticalDpi="300" r:id="rId1"/>
  <headerFooter alignWithMargins="0">
    <oddHeader xml:space="preserve">&amp;C&amp;"Times New Roman,Félkövér"&amp;12Halimba Község Önkormányzata élelmezési költségfelosztása 2019. terv&amp;R&amp;"Times New Roman,Félkövér"10.melléket a 14/2019.(IX.24.) önkormányzati rendelethez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53"/>
  <sheetViews>
    <sheetView showZeros="0" view="pageLayout" zoomScaleNormal="100" workbookViewId="0">
      <selection activeCell="M10" sqref="M10"/>
    </sheetView>
  </sheetViews>
  <sheetFormatPr defaultRowHeight="12.75" x14ac:dyDescent="0.2"/>
  <cols>
    <col min="1" max="1" width="6" style="179" customWidth="1"/>
    <col min="2" max="2" width="30.85546875" style="179" customWidth="1"/>
    <col min="3" max="3" width="12.28515625" style="215" customWidth="1"/>
    <col min="4" max="5" width="11.42578125" style="215" customWidth="1"/>
    <col min="6" max="6" width="11.28515625" style="215" customWidth="1"/>
    <col min="7" max="7" width="11.42578125" style="215" customWidth="1"/>
    <col min="8" max="11" width="11.42578125" style="179" customWidth="1"/>
    <col min="12" max="12" width="12.140625" style="179" customWidth="1"/>
    <col min="13" max="13" width="11.42578125" style="179" customWidth="1"/>
    <col min="14" max="14" width="11.28515625" style="179" customWidth="1"/>
    <col min="15" max="15" width="11.42578125" style="179" customWidth="1"/>
    <col min="16" max="16" width="11.140625" style="179" customWidth="1"/>
    <col min="17" max="256" width="9.140625" style="179"/>
    <col min="257" max="257" width="6" style="179" customWidth="1"/>
    <col min="258" max="258" width="30.85546875" style="179" customWidth="1"/>
    <col min="259" max="259" width="12.28515625" style="179" customWidth="1"/>
    <col min="260" max="261" width="11.42578125" style="179" customWidth="1"/>
    <col min="262" max="262" width="11.28515625" style="179" customWidth="1"/>
    <col min="263" max="267" width="11.42578125" style="179" customWidth="1"/>
    <col min="268" max="268" width="12.140625" style="179" customWidth="1"/>
    <col min="269" max="269" width="11.42578125" style="179" customWidth="1"/>
    <col min="270" max="270" width="11.28515625" style="179" customWidth="1"/>
    <col min="271" max="271" width="11.42578125" style="179" customWidth="1"/>
    <col min="272" max="272" width="11.140625" style="179" customWidth="1"/>
    <col min="273" max="512" width="9.140625" style="179"/>
    <col min="513" max="513" width="6" style="179" customWidth="1"/>
    <col min="514" max="514" width="30.85546875" style="179" customWidth="1"/>
    <col min="515" max="515" width="12.28515625" style="179" customWidth="1"/>
    <col min="516" max="517" width="11.42578125" style="179" customWidth="1"/>
    <col min="518" max="518" width="11.28515625" style="179" customWidth="1"/>
    <col min="519" max="523" width="11.42578125" style="179" customWidth="1"/>
    <col min="524" max="524" width="12.140625" style="179" customWidth="1"/>
    <col min="525" max="525" width="11.42578125" style="179" customWidth="1"/>
    <col min="526" max="526" width="11.28515625" style="179" customWidth="1"/>
    <col min="527" max="527" width="11.42578125" style="179" customWidth="1"/>
    <col min="528" max="528" width="11.140625" style="179" customWidth="1"/>
    <col min="529" max="768" width="9.140625" style="179"/>
    <col min="769" max="769" width="6" style="179" customWidth="1"/>
    <col min="770" max="770" width="30.85546875" style="179" customWidth="1"/>
    <col min="771" max="771" width="12.28515625" style="179" customWidth="1"/>
    <col min="772" max="773" width="11.42578125" style="179" customWidth="1"/>
    <col min="774" max="774" width="11.28515625" style="179" customWidth="1"/>
    <col min="775" max="779" width="11.42578125" style="179" customWidth="1"/>
    <col min="780" max="780" width="12.140625" style="179" customWidth="1"/>
    <col min="781" max="781" width="11.42578125" style="179" customWidth="1"/>
    <col min="782" max="782" width="11.28515625" style="179" customWidth="1"/>
    <col min="783" max="783" width="11.42578125" style="179" customWidth="1"/>
    <col min="784" max="784" width="11.140625" style="179" customWidth="1"/>
    <col min="785" max="1024" width="9.140625" style="179"/>
    <col min="1025" max="1025" width="6" style="179" customWidth="1"/>
    <col min="1026" max="1026" width="30.85546875" style="179" customWidth="1"/>
    <col min="1027" max="1027" width="12.28515625" style="179" customWidth="1"/>
    <col min="1028" max="1029" width="11.42578125" style="179" customWidth="1"/>
    <col min="1030" max="1030" width="11.28515625" style="179" customWidth="1"/>
    <col min="1031" max="1035" width="11.42578125" style="179" customWidth="1"/>
    <col min="1036" max="1036" width="12.140625" style="179" customWidth="1"/>
    <col min="1037" max="1037" width="11.42578125" style="179" customWidth="1"/>
    <col min="1038" max="1038" width="11.28515625" style="179" customWidth="1"/>
    <col min="1039" max="1039" width="11.42578125" style="179" customWidth="1"/>
    <col min="1040" max="1040" width="11.140625" style="179" customWidth="1"/>
    <col min="1041" max="1280" width="9.140625" style="179"/>
    <col min="1281" max="1281" width="6" style="179" customWidth="1"/>
    <col min="1282" max="1282" width="30.85546875" style="179" customWidth="1"/>
    <col min="1283" max="1283" width="12.28515625" style="179" customWidth="1"/>
    <col min="1284" max="1285" width="11.42578125" style="179" customWidth="1"/>
    <col min="1286" max="1286" width="11.28515625" style="179" customWidth="1"/>
    <col min="1287" max="1291" width="11.42578125" style="179" customWidth="1"/>
    <col min="1292" max="1292" width="12.140625" style="179" customWidth="1"/>
    <col min="1293" max="1293" width="11.42578125" style="179" customWidth="1"/>
    <col min="1294" max="1294" width="11.28515625" style="179" customWidth="1"/>
    <col min="1295" max="1295" width="11.42578125" style="179" customWidth="1"/>
    <col min="1296" max="1296" width="11.140625" style="179" customWidth="1"/>
    <col min="1297" max="1536" width="9.140625" style="179"/>
    <col min="1537" max="1537" width="6" style="179" customWidth="1"/>
    <col min="1538" max="1538" width="30.85546875" style="179" customWidth="1"/>
    <col min="1539" max="1539" width="12.28515625" style="179" customWidth="1"/>
    <col min="1540" max="1541" width="11.42578125" style="179" customWidth="1"/>
    <col min="1542" max="1542" width="11.28515625" style="179" customWidth="1"/>
    <col min="1543" max="1547" width="11.42578125" style="179" customWidth="1"/>
    <col min="1548" max="1548" width="12.140625" style="179" customWidth="1"/>
    <col min="1549" max="1549" width="11.42578125" style="179" customWidth="1"/>
    <col min="1550" max="1550" width="11.28515625" style="179" customWidth="1"/>
    <col min="1551" max="1551" width="11.42578125" style="179" customWidth="1"/>
    <col min="1552" max="1552" width="11.140625" style="179" customWidth="1"/>
    <col min="1553" max="1792" width="9.140625" style="179"/>
    <col min="1793" max="1793" width="6" style="179" customWidth="1"/>
    <col min="1794" max="1794" width="30.85546875" style="179" customWidth="1"/>
    <col min="1795" max="1795" width="12.28515625" style="179" customWidth="1"/>
    <col min="1796" max="1797" width="11.42578125" style="179" customWidth="1"/>
    <col min="1798" max="1798" width="11.28515625" style="179" customWidth="1"/>
    <col min="1799" max="1803" width="11.42578125" style="179" customWidth="1"/>
    <col min="1804" max="1804" width="12.140625" style="179" customWidth="1"/>
    <col min="1805" max="1805" width="11.42578125" style="179" customWidth="1"/>
    <col min="1806" max="1806" width="11.28515625" style="179" customWidth="1"/>
    <col min="1807" max="1807" width="11.42578125" style="179" customWidth="1"/>
    <col min="1808" max="1808" width="11.140625" style="179" customWidth="1"/>
    <col min="1809" max="2048" width="9.140625" style="179"/>
    <col min="2049" max="2049" width="6" style="179" customWidth="1"/>
    <col min="2050" max="2050" width="30.85546875" style="179" customWidth="1"/>
    <col min="2051" max="2051" width="12.28515625" style="179" customWidth="1"/>
    <col min="2052" max="2053" width="11.42578125" style="179" customWidth="1"/>
    <col min="2054" max="2054" width="11.28515625" style="179" customWidth="1"/>
    <col min="2055" max="2059" width="11.42578125" style="179" customWidth="1"/>
    <col min="2060" max="2060" width="12.140625" style="179" customWidth="1"/>
    <col min="2061" max="2061" width="11.42578125" style="179" customWidth="1"/>
    <col min="2062" max="2062" width="11.28515625" style="179" customWidth="1"/>
    <col min="2063" max="2063" width="11.42578125" style="179" customWidth="1"/>
    <col min="2064" max="2064" width="11.140625" style="179" customWidth="1"/>
    <col min="2065" max="2304" width="9.140625" style="179"/>
    <col min="2305" max="2305" width="6" style="179" customWidth="1"/>
    <col min="2306" max="2306" width="30.85546875" style="179" customWidth="1"/>
    <col min="2307" max="2307" width="12.28515625" style="179" customWidth="1"/>
    <col min="2308" max="2309" width="11.42578125" style="179" customWidth="1"/>
    <col min="2310" max="2310" width="11.28515625" style="179" customWidth="1"/>
    <col min="2311" max="2315" width="11.42578125" style="179" customWidth="1"/>
    <col min="2316" max="2316" width="12.140625" style="179" customWidth="1"/>
    <col min="2317" max="2317" width="11.42578125" style="179" customWidth="1"/>
    <col min="2318" max="2318" width="11.28515625" style="179" customWidth="1"/>
    <col min="2319" max="2319" width="11.42578125" style="179" customWidth="1"/>
    <col min="2320" max="2320" width="11.140625" style="179" customWidth="1"/>
    <col min="2321" max="2560" width="9.140625" style="179"/>
    <col min="2561" max="2561" width="6" style="179" customWidth="1"/>
    <col min="2562" max="2562" width="30.85546875" style="179" customWidth="1"/>
    <col min="2563" max="2563" width="12.28515625" style="179" customWidth="1"/>
    <col min="2564" max="2565" width="11.42578125" style="179" customWidth="1"/>
    <col min="2566" max="2566" width="11.28515625" style="179" customWidth="1"/>
    <col min="2567" max="2571" width="11.42578125" style="179" customWidth="1"/>
    <col min="2572" max="2572" width="12.140625" style="179" customWidth="1"/>
    <col min="2573" max="2573" width="11.42578125" style="179" customWidth="1"/>
    <col min="2574" max="2574" width="11.28515625" style="179" customWidth="1"/>
    <col min="2575" max="2575" width="11.42578125" style="179" customWidth="1"/>
    <col min="2576" max="2576" width="11.140625" style="179" customWidth="1"/>
    <col min="2577" max="2816" width="9.140625" style="179"/>
    <col min="2817" max="2817" width="6" style="179" customWidth="1"/>
    <col min="2818" max="2818" width="30.85546875" style="179" customWidth="1"/>
    <col min="2819" max="2819" width="12.28515625" style="179" customWidth="1"/>
    <col min="2820" max="2821" width="11.42578125" style="179" customWidth="1"/>
    <col min="2822" max="2822" width="11.28515625" style="179" customWidth="1"/>
    <col min="2823" max="2827" width="11.42578125" style="179" customWidth="1"/>
    <col min="2828" max="2828" width="12.140625" style="179" customWidth="1"/>
    <col min="2829" max="2829" width="11.42578125" style="179" customWidth="1"/>
    <col min="2830" max="2830" width="11.28515625" style="179" customWidth="1"/>
    <col min="2831" max="2831" width="11.42578125" style="179" customWidth="1"/>
    <col min="2832" max="2832" width="11.140625" style="179" customWidth="1"/>
    <col min="2833" max="3072" width="9.140625" style="179"/>
    <col min="3073" max="3073" width="6" style="179" customWidth="1"/>
    <col min="3074" max="3074" width="30.85546875" style="179" customWidth="1"/>
    <col min="3075" max="3075" width="12.28515625" style="179" customWidth="1"/>
    <col min="3076" max="3077" width="11.42578125" style="179" customWidth="1"/>
    <col min="3078" max="3078" width="11.28515625" style="179" customWidth="1"/>
    <col min="3079" max="3083" width="11.42578125" style="179" customWidth="1"/>
    <col min="3084" max="3084" width="12.140625" style="179" customWidth="1"/>
    <col min="3085" max="3085" width="11.42578125" style="179" customWidth="1"/>
    <col min="3086" max="3086" width="11.28515625" style="179" customWidth="1"/>
    <col min="3087" max="3087" width="11.42578125" style="179" customWidth="1"/>
    <col min="3088" max="3088" width="11.140625" style="179" customWidth="1"/>
    <col min="3089" max="3328" width="9.140625" style="179"/>
    <col min="3329" max="3329" width="6" style="179" customWidth="1"/>
    <col min="3330" max="3330" width="30.85546875" style="179" customWidth="1"/>
    <col min="3331" max="3331" width="12.28515625" style="179" customWidth="1"/>
    <col min="3332" max="3333" width="11.42578125" style="179" customWidth="1"/>
    <col min="3334" max="3334" width="11.28515625" style="179" customWidth="1"/>
    <col min="3335" max="3339" width="11.42578125" style="179" customWidth="1"/>
    <col min="3340" max="3340" width="12.140625" style="179" customWidth="1"/>
    <col min="3341" max="3341" width="11.42578125" style="179" customWidth="1"/>
    <col min="3342" max="3342" width="11.28515625" style="179" customWidth="1"/>
    <col min="3343" max="3343" width="11.42578125" style="179" customWidth="1"/>
    <col min="3344" max="3344" width="11.140625" style="179" customWidth="1"/>
    <col min="3345" max="3584" width="9.140625" style="179"/>
    <col min="3585" max="3585" width="6" style="179" customWidth="1"/>
    <col min="3586" max="3586" width="30.85546875" style="179" customWidth="1"/>
    <col min="3587" max="3587" width="12.28515625" style="179" customWidth="1"/>
    <col min="3588" max="3589" width="11.42578125" style="179" customWidth="1"/>
    <col min="3590" max="3590" width="11.28515625" style="179" customWidth="1"/>
    <col min="3591" max="3595" width="11.42578125" style="179" customWidth="1"/>
    <col min="3596" max="3596" width="12.140625" style="179" customWidth="1"/>
    <col min="3597" max="3597" width="11.42578125" style="179" customWidth="1"/>
    <col min="3598" max="3598" width="11.28515625" style="179" customWidth="1"/>
    <col min="3599" max="3599" width="11.42578125" style="179" customWidth="1"/>
    <col min="3600" max="3600" width="11.140625" style="179" customWidth="1"/>
    <col min="3601" max="3840" width="9.140625" style="179"/>
    <col min="3841" max="3841" width="6" style="179" customWidth="1"/>
    <col min="3842" max="3842" width="30.85546875" style="179" customWidth="1"/>
    <col min="3843" max="3843" width="12.28515625" style="179" customWidth="1"/>
    <col min="3844" max="3845" width="11.42578125" style="179" customWidth="1"/>
    <col min="3846" max="3846" width="11.28515625" style="179" customWidth="1"/>
    <col min="3847" max="3851" width="11.42578125" style="179" customWidth="1"/>
    <col min="3852" max="3852" width="12.140625" style="179" customWidth="1"/>
    <col min="3853" max="3853" width="11.42578125" style="179" customWidth="1"/>
    <col min="3854" max="3854" width="11.28515625" style="179" customWidth="1"/>
    <col min="3855" max="3855" width="11.42578125" style="179" customWidth="1"/>
    <col min="3856" max="3856" width="11.140625" style="179" customWidth="1"/>
    <col min="3857" max="4096" width="9.140625" style="179"/>
    <col min="4097" max="4097" width="6" style="179" customWidth="1"/>
    <col min="4098" max="4098" width="30.85546875" style="179" customWidth="1"/>
    <col min="4099" max="4099" width="12.28515625" style="179" customWidth="1"/>
    <col min="4100" max="4101" width="11.42578125" style="179" customWidth="1"/>
    <col min="4102" max="4102" width="11.28515625" style="179" customWidth="1"/>
    <col min="4103" max="4107" width="11.42578125" style="179" customWidth="1"/>
    <col min="4108" max="4108" width="12.140625" style="179" customWidth="1"/>
    <col min="4109" max="4109" width="11.42578125" style="179" customWidth="1"/>
    <col min="4110" max="4110" width="11.28515625" style="179" customWidth="1"/>
    <col min="4111" max="4111" width="11.42578125" style="179" customWidth="1"/>
    <col min="4112" max="4112" width="11.140625" style="179" customWidth="1"/>
    <col min="4113" max="4352" width="9.140625" style="179"/>
    <col min="4353" max="4353" width="6" style="179" customWidth="1"/>
    <col min="4354" max="4354" width="30.85546875" style="179" customWidth="1"/>
    <col min="4355" max="4355" width="12.28515625" style="179" customWidth="1"/>
    <col min="4356" max="4357" width="11.42578125" style="179" customWidth="1"/>
    <col min="4358" max="4358" width="11.28515625" style="179" customWidth="1"/>
    <col min="4359" max="4363" width="11.42578125" style="179" customWidth="1"/>
    <col min="4364" max="4364" width="12.140625" style="179" customWidth="1"/>
    <col min="4365" max="4365" width="11.42578125" style="179" customWidth="1"/>
    <col min="4366" max="4366" width="11.28515625" style="179" customWidth="1"/>
    <col min="4367" max="4367" width="11.42578125" style="179" customWidth="1"/>
    <col min="4368" max="4368" width="11.140625" style="179" customWidth="1"/>
    <col min="4369" max="4608" width="9.140625" style="179"/>
    <col min="4609" max="4609" width="6" style="179" customWidth="1"/>
    <col min="4610" max="4610" width="30.85546875" style="179" customWidth="1"/>
    <col min="4611" max="4611" width="12.28515625" style="179" customWidth="1"/>
    <col min="4612" max="4613" width="11.42578125" style="179" customWidth="1"/>
    <col min="4614" max="4614" width="11.28515625" style="179" customWidth="1"/>
    <col min="4615" max="4619" width="11.42578125" style="179" customWidth="1"/>
    <col min="4620" max="4620" width="12.140625" style="179" customWidth="1"/>
    <col min="4621" max="4621" width="11.42578125" style="179" customWidth="1"/>
    <col min="4622" max="4622" width="11.28515625" style="179" customWidth="1"/>
    <col min="4623" max="4623" width="11.42578125" style="179" customWidth="1"/>
    <col min="4624" max="4624" width="11.140625" style="179" customWidth="1"/>
    <col min="4625" max="4864" width="9.140625" style="179"/>
    <col min="4865" max="4865" width="6" style="179" customWidth="1"/>
    <col min="4866" max="4866" width="30.85546875" style="179" customWidth="1"/>
    <col min="4867" max="4867" width="12.28515625" style="179" customWidth="1"/>
    <col min="4868" max="4869" width="11.42578125" style="179" customWidth="1"/>
    <col min="4870" max="4870" width="11.28515625" style="179" customWidth="1"/>
    <col min="4871" max="4875" width="11.42578125" style="179" customWidth="1"/>
    <col min="4876" max="4876" width="12.140625" style="179" customWidth="1"/>
    <col min="4877" max="4877" width="11.42578125" style="179" customWidth="1"/>
    <col min="4878" max="4878" width="11.28515625" style="179" customWidth="1"/>
    <col min="4879" max="4879" width="11.42578125" style="179" customWidth="1"/>
    <col min="4880" max="4880" width="11.140625" style="179" customWidth="1"/>
    <col min="4881" max="5120" width="9.140625" style="179"/>
    <col min="5121" max="5121" width="6" style="179" customWidth="1"/>
    <col min="5122" max="5122" width="30.85546875" style="179" customWidth="1"/>
    <col min="5123" max="5123" width="12.28515625" style="179" customWidth="1"/>
    <col min="5124" max="5125" width="11.42578125" style="179" customWidth="1"/>
    <col min="5126" max="5126" width="11.28515625" style="179" customWidth="1"/>
    <col min="5127" max="5131" width="11.42578125" style="179" customWidth="1"/>
    <col min="5132" max="5132" width="12.140625" style="179" customWidth="1"/>
    <col min="5133" max="5133" width="11.42578125" style="179" customWidth="1"/>
    <col min="5134" max="5134" width="11.28515625" style="179" customWidth="1"/>
    <col min="5135" max="5135" width="11.42578125" style="179" customWidth="1"/>
    <col min="5136" max="5136" width="11.140625" style="179" customWidth="1"/>
    <col min="5137" max="5376" width="9.140625" style="179"/>
    <col min="5377" max="5377" width="6" style="179" customWidth="1"/>
    <col min="5378" max="5378" width="30.85546875" style="179" customWidth="1"/>
    <col min="5379" max="5379" width="12.28515625" style="179" customWidth="1"/>
    <col min="5380" max="5381" width="11.42578125" style="179" customWidth="1"/>
    <col min="5382" max="5382" width="11.28515625" style="179" customWidth="1"/>
    <col min="5383" max="5387" width="11.42578125" style="179" customWidth="1"/>
    <col min="5388" max="5388" width="12.140625" style="179" customWidth="1"/>
    <col min="5389" max="5389" width="11.42578125" style="179" customWidth="1"/>
    <col min="5390" max="5390" width="11.28515625" style="179" customWidth="1"/>
    <col min="5391" max="5391" width="11.42578125" style="179" customWidth="1"/>
    <col min="5392" max="5392" width="11.140625" style="179" customWidth="1"/>
    <col min="5393" max="5632" width="9.140625" style="179"/>
    <col min="5633" max="5633" width="6" style="179" customWidth="1"/>
    <col min="5634" max="5634" width="30.85546875" style="179" customWidth="1"/>
    <col min="5635" max="5635" width="12.28515625" style="179" customWidth="1"/>
    <col min="5636" max="5637" width="11.42578125" style="179" customWidth="1"/>
    <col min="5638" max="5638" width="11.28515625" style="179" customWidth="1"/>
    <col min="5639" max="5643" width="11.42578125" style="179" customWidth="1"/>
    <col min="5644" max="5644" width="12.140625" style="179" customWidth="1"/>
    <col min="5645" max="5645" width="11.42578125" style="179" customWidth="1"/>
    <col min="5646" max="5646" width="11.28515625" style="179" customWidth="1"/>
    <col min="5647" max="5647" width="11.42578125" style="179" customWidth="1"/>
    <col min="5648" max="5648" width="11.140625" style="179" customWidth="1"/>
    <col min="5649" max="5888" width="9.140625" style="179"/>
    <col min="5889" max="5889" width="6" style="179" customWidth="1"/>
    <col min="5890" max="5890" width="30.85546875" style="179" customWidth="1"/>
    <col min="5891" max="5891" width="12.28515625" style="179" customWidth="1"/>
    <col min="5892" max="5893" width="11.42578125" style="179" customWidth="1"/>
    <col min="5894" max="5894" width="11.28515625" style="179" customWidth="1"/>
    <col min="5895" max="5899" width="11.42578125" style="179" customWidth="1"/>
    <col min="5900" max="5900" width="12.140625" style="179" customWidth="1"/>
    <col min="5901" max="5901" width="11.42578125" style="179" customWidth="1"/>
    <col min="5902" max="5902" width="11.28515625" style="179" customWidth="1"/>
    <col min="5903" max="5903" width="11.42578125" style="179" customWidth="1"/>
    <col min="5904" max="5904" width="11.140625" style="179" customWidth="1"/>
    <col min="5905" max="6144" width="9.140625" style="179"/>
    <col min="6145" max="6145" width="6" style="179" customWidth="1"/>
    <col min="6146" max="6146" width="30.85546875" style="179" customWidth="1"/>
    <col min="6147" max="6147" width="12.28515625" style="179" customWidth="1"/>
    <col min="6148" max="6149" width="11.42578125" style="179" customWidth="1"/>
    <col min="6150" max="6150" width="11.28515625" style="179" customWidth="1"/>
    <col min="6151" max="6155" width="11.42578125" style="179" customWidth="1"/>
    <col min="6156" max="6156" width="12.140625" style="179" customWidth="1"/>
    <col min="6157" max="6157" width="11.42578125" style="179" customWidth="1"/>
    <col min="6158" max="6158" width="11.28515625" style="179" customWidth="1"/>
    <col min="6159" max="6159" width="11.42578125" style="179" customWidth="1"/>
    <col min="6160" max="6160" width="11.140625" style="179" customWidth="1"/>
    <col min="6161" max="6400" width="9.140625" style="179"/>
    <col min="6401" max="6401" width="6" style="179" customWidth="1"/>
    <col min="6402" max="6402" width="30.85546875" style="179" customWidth="1"/>
    <col min="6403" max="6403" width="12.28515625" style="179" customWidth="1"/>
    <col min="6404" max="6405" width="11.42578125" style="179" customWidth="1"/>
    <col min="6406" max="6406" width="11.28515625" style="179" customWidth="1"/>
    <col min="6407" max="6411" width="11.42578125" style="179" customWidth="1"/>
    <col min="6412" max="6412" width="12.140625" style="179" customWidth="1"/>
    <col min="6413" max="6413" width="11.42578125" style="179" customWidth="1"/>
    <col min="6414" max="6414" width="11.28515625" style="179" customWidth="1"/>
    <col min="6415" max="6415" width="11.42578125" style="179" customWidth="1"/>
    <col min="6416" max="6416" width="11.140625" style="179" customWidth="1"/>
    <col min="6417" max="6656" width="9.140625" style="179"/>
    <col min="6657" max="6657" width="6" style="179" customWidth="1"/>
    <col min="6658" max="6658" width="30.85546875" style="179" customWidth="1"/>
    <col min="6659" max="6659" width="12.28515625" style="179" customWidth="1"/>
    <col min="6660" max="6661" width="11.42578125" style="179" customWidth="1"/>
    <col min="6662" max="6662" width="11.28515625" style="179" customWidth="1"/>
    <col min="6663" max="6667" width="11.42578125" style="179" customWidth="1"/>
    <col min="6668" max="6668" width="12.140625" style="179" customWidth="1"/>
    <col min="6669" max="6669" width="11.42578125" style="179" customWidth="1"/>
    <col min="6670" max="6670" width="11.28515625" style="179" customWidth="1"/>
    <col min="6671" max="6671" width="11.42578125" style="179" customWidth="1"/>
    <col min="6672" max="6672" width="11.140625" style="179" customWidth="1"/>
    <col min="6673" max="6912" width="9.140625" style="179"/>
    <col min="6913" max="6913" width="6" style="179" customWidth="1"/>
    <col min="6914" max="6914" width="30.85546875" style="179" customWidth="1"/>
    <col min="6915" max="6915" width="12.28515625" style="179" customWidth="1"/>
    <col min="6916" max="6917" width="11.42578125" style="179" customWidth="1"/>
    <col min="6918" max="6918" width="11.28515625" style="179" customWidth="1"/>
    <col min="6919" max="6923" width="11.42578125" style="179" customWidth="1"/>
    <col min="6924" max="6924" width="12.140625" style="179" customWidth="1"/>
    <col min="6925" max="6925" width="11.42578125" style="179" customWidth="1"/>
    <col min="6926" max="6926" width="11.28515625" style="179" customWidth="1"/>
    <col min="6927" max="6927" width="11.42578125" style="179" customWidth="1"/>
    <col min="6928" max="6928" width="11.140625" style="179" customWidth="1"/>
    <col min="6929" max="7168" width="9.140625" style="179"/>
    <col min="7169" max="7169" width="6" style="179" customWidth="1"/>
    <col min="7170" max="7170" width="30.85546875" style="179" customWidth="1"/>
    <col min="7171" max="7171" width="12.28515625" style="179" customWidth="1"/>
    <col min="7172" max="7173" width="11.42578125" style="179" customWidth="1"/>
    <col min="7174" max="7174" width="11.28515625" style="179" customWidth="1"/>
    <col min="7175" max="7179" width="11.42578125" style="179" customWidth="1"/>
    <col min="7180" max="7180" width="12.140625" style="179" customWidth="1"/>
    <col min="7181" max="7181" width="11.42578125" style="179" customWidth="1"/>
    <col min="7182" max="7182" width="11.28515625" style="179" customWidth="1"/>
    <col min="7183" max="7183" width="11.42578125" style="179" customWidth="1"/>
    <col min="7184" max="7184" width="11.140625" style="179" customWidth="1"/>
    <col min="7185" max="7424" width="9.140625" style="179"/>
    <col min="7425" max="7425" width="6" style="179" customWidth="1"/>
    <col min="7426" max="7426" width="30.85546875" style="179" customWidth="1"/>
    <col min="7427" max="7427" width="12.28515625" style="179" customWidth="1"/>
    <col min="7428" max="7429" width="11.42578125" style="179" customWidth="1"/>
    <col min="7430" max="7430" width="11.28515625" style="179" customWidth="1"/>
    <col min="7431" max="7435" width="11.42578125" style="179" customWidth="1"/>
    <col min="7436" max="7436" width="12.140625" style="179" customWidth="1"/>
    <col min="7437" max="7437" width="11.42578125" style="179" customWidth="1"/>
    <col min="7438" max="7438" width="11.28515625" style="179" customWidth="1"/>
    <col min="7439" max="7439" width="11.42578125" style="179" customWidth="1"/>
    <col min="7440" max="7440" width="11.140625" style="179" customWidth="1"/>
    <col min="7441" max="7680" width="9.140625" style="179"/>
    <col min="7681" max="7681" width="6" style="179" customWidth="1"/>
    <col min="7682" max="7682" width="30.85546875" style="179" customWidth="1"/>
    <col min="7683" max="7683" width="12.28515625" style="179" customWidth="1"/>
    <col min="7684" max="7685" width="11.42578125" style="179" customWidth="1"/>
    <col min="7686" max="7686" width="11.28515625" style="179" customWidth="1"/>
    <col min="7687" max="7691" width="11.42578125" style="179" customWidth="1"/>
    <col min="7692" max="7692" width="12.140625" style="179" customWidth="1"/>
    <col min="7693" max="7693" width="11.42578125" style="179" customWidth="1"/>
    <col min="7694" max="7694" width="11.28515625" style="179" customWidth="1"/>
    <col min="7695" max="7695" width="11.42578125" style="179" customWidth="1"/>
    <col min="7696" max="7696" width="11.140625" style="179" customWidth="1"/>
    <col min="7697" max="7936" width="9.140625" style="179"/>
    <col min="7937" max="7937" width="6" style="179" customWidth="1"/>
    <col min="7938" max="7938" width="30.85546875" style="179" customWidth="1"/>
    <col min="7939" max="7939" width="12.28515625" style="179" customWidth="1"/>
    <col min="7940" max="7941" width="11.42578125" style="179" customWidth="1"/>
    <col min="7942" max="7942" width="11.28515625" style="179" customWidth="1"/>
    <col min="7943" max="7947" width="11.42578125" style="179" customWidth="1"/>
    <col min="7948" max="7948" width="12.140625" style="179" customWidth="1"/>
    <col min="7949" max="7949" width="11.42578125" style="179" customWidth="1"/>
    <col min="7950" max="7950" width="11.28515625" style="179" customWidth="1"/>
    <col min="7951" max="7951" width="11.42578125" style="179" customWidth="1"/>
    <col min="7952" max="7952" width="11.140625" style="179" customWidth="1"/>
    <col min="7953" max="8192" width="9.140625" style="179"/>
    <col min="8193" max="8193" width="6" style="179" customWidth="1"/>
    <col min="8194" max="8194" width="30.85546875" style="179" customWidth="1"/>
    <col min="8195" max="8195" width="12.28515625" style="179" customWidth="1"/>
    <col min="8196" max="8197" width="11.42578125" style="179" customWidth="1"/>
    <col min="8198" max="8198" width="11.28515625" style="179" customWidth="1"/>
    <col min="8199" max="8203" width="11.42578125" style="179" customWidth="1"/>
    <col min="8204" max="8204" width="12.140625" style="179" customWidth="1"/>
    <col min="8205" max="8205" width="11.42578125" style="179" customWidth="1"/>
    <col min="8206" max="8206" width="11.28515625" style="179" customWidth="1"/>
    <col min="8207" max="8207" width="11.42578125" style="179" customWidth="1"/>
    <col min="8208" max="8208" width="11.140625" style="179" customWidth="1"/>
    <col min="8209" max="8448" width="9.140625" style="179"/>
    <col min="8449" max="8449" width="6" style="179" customWidth="1"/>
    <col min="8450" max="8450" width="30.85546875" style="179" customWidth="1"/>
    <col min="8451" max="8451" width="12.28515625" style="179" customWidth="1"/>
    <col min="8452" max="8453" width="11.42578125" style="179" customWidth="1"/>
    <col min="8454" max="8454" width="11.28515625" style="179" customWidth="1"/>
    <col min="8455" max="8459" width="11.42578125" style="179" customWidth="1"/>
    <col min="8460" max="8460" width="12.140625" style="179" customWidth="1"/>
    <col min="8461" max="8461" width="11.42578125" style="179" customWidth="1"/>
    <col min="8462" max="8462" width="11.28515625" style="179" customWidth="1"/>
    <col min="8463" max="8463" width="11.42578125" style="179" customWidth="1"/>
    <col min="8464" max="8464" width="11.140625" style="179" customWidth="1"/>
    <col min="8465" max="8704" width="9.140625" style="179"/>
    <col min="8705" max="8705" width="6" style="179" customWidth="1"/>
    <col min="8706" max="8706" width="30.85546875" style="179" customWidth="1"/>
    <col min="8707" max="8707" width="12.28515625" style="179" customWidth="1"/>
    <col min="8708" max="8709" width="11.42578125" style="179" customWidth="1"/>
    <col min="8710" max="8710" width="11.28515625" style="179" customWidth="1"/>
    <col min="8711" max="8715" width="11.42578125" style="179" customWidth="1"/>
    <col min="8716" max="8716" width="12.140625" style="179" customWidth="1"/>
    <col min="8717" max="8717" width="11.42578125" style="179" customWidth="1"/>
    <col min="8718" max="8718" width="11.28515625" style="179" customWidth="1"/>
    <col min="8719" max="8719" width="11.42578125" style="179" customWidth="1"/>
    <col min="8720" max="8720" width="11.140625" style="179" customWidth="1"/>
    <col min="8721" max="8960" width="9.140625" style="179"/>
    <col min="8961" max="8961" width="6" style="179" customWidth="1"/>
    <col min="8962" max="8962" width="30.85546875" style="179" customWidth="1"/>
    <col min="8963" max="8963" width="12.28515625" style="179" customWidth="1"/>
    <col min="8964" max="8965" width="11.42578125" style="179" customWidth="1"/>
    <col min="8966" max="8966" width="11.28515625" style="179" customWidth="1"/>
    <col min="8967" max="8971" width="11.42578125" style="179" customWidth="1"/>
    <col min="8972" max="8972" width="12.140625" style="179" customWidth="1"/>
    <col min="8973" max="8973" width="11.42578125" style="179" customWidth="1"/>
    <col min="8974" max="8974" width="11.28515625" style="179" customWidth="1"/>
    <col min="8975" max="8975" width="11.42578125" style="179" customWidth="1"/>
    <col min="8976" max="8976" width="11.140625" style="179" customWidth="1"/>
    <col min="8977" max="9216" width="9.140625" style="179"/>
    <col min="9217" max="9217" width="6" style="179" customWidth="1"/>
    <col min="9218" max="9218" width="30.85546875" style="179" customWidth="1"/>
    <col min="9219" max="9219" width="12.28515625" style="179" customWidth="1"/>
    <col min="9220" max="9221" width="11.42578125" style="179" customWidth="1"/>
    <col min="9222" max="9222" width="11.28515625" style="179" customWidth="1"/>
    <col min="9223" max="9227" width="11.42578125" style="179" customWidth="1"/>
    <col min="9228" max="9228" width="12.140625" style="179" customWidth="1"/>
    <col min="9229" max="9229" width="11.42578125" style="179" customWidth="1"/>
    <col min="9230" max="9230" width="11.28515625" style="179" customWidth="1"/>
    <col min="9231" max="9231" width="11.42578125" style="179" customWidth="1"/>
    <col min="9232" max="9232" width="11.140625" style="179" customWidth="1"/>
    <col min="9233" max="9472" width="9.140625" style="179"/>
    <col min="9473" max="9473" width="6" style="179" customWidth="1"/>
    <col min="9474" max="9474" width="30.85546875" style="179" customWidth="1"/>
    <col min="9475" max="9475" width="12.28515625" style="179" customWidth="1"/>
    <col min="9476" max="9477" width="11.42578125" style="179" customWidth="1"/>
    <col min="9478" max="9478" width="11.28515625" style="179" customWidth="1"/>
    <col min="9479" max="9483" width="11.42578125" style="179" customWidth="1"/>
    <col min="9484" max="9484" width="12.140625" style="179" customWidth="1"/>
    <col min="9485" max="9485" width="11.42578125" style="179" customWidth="1"/>
    <col min="9486" max="9486" width="11.28515625" style="179" customWidth="1"/>
    <col min="9487" max="9487" width="11.42578125" style="179" customWidth="1"/>
    <col min="9488" max="9488" width="11.140625" style="179" customWidth="1"/>
    <col min="9489" max="9728" width="9.140625" style="179"/>
    <col min="9729" max="9729" width="6" style="179" customWidth="1"/>
    <col min="9730" max="9730" width="30.85546875" style="179" customWidth="1"/>
    <col min="9731" max="9731" width="12.28515625" style="179" customWidth="1"/>
    <col min="9732" max="9733" width="11.42578125" style="179" customWidth="1"/>
    <col min="9734" max="9734" width="11.28515625" style="179" customWidth="1"/>
    <col min="9735" max="9739" width="11.42578125" style="179" customWidth="1"/>
    <col min="9740" max="9740" width="12.140625" style="179" customWidth="1"/>
    <col min="9741" max="9741" width="11.42578125" style="179" customWidth="1"/>
    <col min="9742" max="9742" width="11.28515625" style="179" customWidth="1"/>
    <col min="9743" max="9743" width="11.42578125" style="179" customWidth="1"/>
    <col min="9744" max="9744" width="11.140625" style="179" customWidth="1"/>
    <col min="9745" max="9984" width="9.140625" style="179"/>
    <col min="9985" max="9985" width="6" style="179" customWidth="1"/>
    <col min="9986" max="9986" width="30.85546875" style="179" customWidth="1"/>
    <col min="9987" max="9987" width="12.28515625" style="179" customWidth="1"/>
    <col min="9988" max="9989" width="11.42578125" style="179" customWidth="1"/>
    <col min="9990" max="9990" width="11.28515625" style="179" customWidth="1"/>
    <col min="9991" max="9995" width="11.42578125" style="179" customWidth="1"/>
    <col min="9996" max="9996" width="12.140625" style="179" customWidth="1"/>
    <col min="9997" max="9997" width="11.42578125" style="179" customWidth="1"/>
    <col min="9998" max="9998" width="11.28515625" style="179" customWidth="1"/>
    <col min="9999" max="9999" width="11.42578125" style="179" customWidth="1"/>
    <col min="10000" max="10000" width="11.140625" style="179" customWidth="1"/>
    <col min="10001" max="10240" width="9.140625" style="179"/>
    <col min="10241" max="10241" width="6" style="179" customWidth="1"/>
    <col min="10242" max="10242" width="30.85546875" style="179" customWidth="1"/>
    <col min="10243" max="10243" width="12.28515625" style="179" customWidth="1"/>
    <col min="10244" max="10245" width="11.42578125" style="179" customWidth="1"/>
    <col min="10246" max="10246" width="11.28515625" style="179" customWidth="1"/>
    <col min="10247" max="10251" width="11.42578125" style="179" customWidth="1"/>
    <col min="10252" max="10252" width="12.140625" style="179" customWidth="1"/>
    <col min="10253" max="10253" width="11.42578125" style="179" customWidth="1"/>
    <col min="10254" max="10254" width="11.28515625" style="179" customWidth="1"/>
    <col min="10255" max="10255" width="11.42578125" style="179" customWidth="1"/>
    <col min="10256" max="10256" width="11.140625" style="179" customWidth="1"/>
    <col min="10257" max="10496" width="9.140625" style="179"/>
    <col min="10497" max="10497" width="6" style="179" customWidth="1"/>
    <col min="10498" max="10498" width="30.85546875" style="179" customWidth="1"/>
    <col min="10499" max="10499" width="12.28515625" style="179" customWidth="1"/>
    <col min="10500" max="10501" width="11.42578125" style="179" customWidth="1"/>
    <col min="10502" max="10502" width="11.28515625" style="179" customWidth="1"/>
    <col min="10503" max="10507" width="11.42578125" style="179" customWidth="1"/>
    <col min="10508" max="10508" width="12.140625" style="179" customWidth="1"/>
    <col min="10509" max="10509" width="11.42578125" style="179" customWidth="1"/>
    <col min="10510" max="10510" width="11.28515625" style="179" customWidth="1"/>
    <col min="10511" max="10511" width="11.42578125" style="179" customWidth="1"/>
    <col min="10512" max="10512" width="11.140625" style="179" customWidth="1"/>
    <col min="10513" max="10752" width="9.140625" style="179"/>
    <col min="10753" max="10753" width="6" style="179" customWidth="1"/>
    <col min="10754" max="10754" width="30.85546875" style="179" customWidth="1"/>
    <col min="10755" max="10755" width="12.28515625" style="179" customWidth="1"/>
    <col min="10756" max="10757" width="11.42578125" style="179" customWidth="1"/>
    <col min="10758" max="10758" width="11.28515625" style="179" customWidth="1"/>
    <col min="10759" max="10763" width="11.42578125" style="179" customWidth="1"/>
    <col min="10764" max="10764" width="12.140625" style="179" customWidth="1"/>
    <col min="10765" max="10765" width="11.42578125" style="179" customWidth="1"/>
    <col min="10766" max="10766" width="11.28515625" style="179" customWidth="1"/>
    <col min="10767" max="10767" width="11.42578125" style="179" customWidth="1"/>
    <col min="10768" max="10768" width="11.140625" style="179" customWidth="1"/>
    <col min="10769" max="11008" width="9.140625" style="179"/>
    <col min="11009" max="11009" width="6" style="179" customWidth="1"/>
    <col min="11010" max="11010" width="30.85546875" style="179" customWidth="1"/>
    <col min="11011" max="11011" width="12.28515625" style="179" customWidth="1"/>
    <col min="11012" max="11013" width="11.42578125" style="179" customWidth="1"/>
    <col min="11014" max="11014" width="11.28515625" style="179" customWidth="1"/>
    <col min="11015" max="11019" width="11.42578125" style="179" customWidth="1"/>
    <col min="11020" max="11020" width="12.140625" style="179" customWidth="1"/>
    <col min="11021" max="11021" width="11.42578125" style="179" customWidth="1"/>
    <col min="11022" max="11022" width="11.28515625" style="179" customWidth="1"/>
    <col min="11023" max="11023" width="11.42578125" style="179" customWidth="1"/>
    <col min="11024" max="11024" width="11.140625" style="179" customWidth="1"/>
    <col min="11025" max="11264" width="9.140625" style="179"/>
    <col min="11265" max="11265" width="6" style="179" customWidth="1"/>
    <col min="11266" max="11266" width="30.85546875" style="179" customWidth="1"/>
    <col min="11267" max="11267" width="12.28515625" style="179" customWidth="1"/>
    <col min="11268" max="11269" width="11.42578125" style="179" customWidth="1"/>
    <col min="11270" max="11270" width="11.28515625" style="179" customWidth="1"/>
    <col min="11271" max="11275" width="11.42578125" style="179" customWidth="1"/>
    <col min="11276" max="11276" width="12.140625" style="179" customWidth="1"/>
    <col min="11277" max="11277" width="11.42578125" style="179" customWidth="1"/>
    <col min="11278" max="11278" width="11.28515625" style="179" customWidth="1"/>
    <col min="11279" max="11279" width="11.42578125" style="179" customWidth="1"/>
    <col min="11280" max="11280" width="11.140625" style="179" customWidth="1"/>
    <col min="11281" max="11520" width="9.140625" style="179"/>
    <col min="11521" max="11521" width="6" style="179" customWidth="1"/>
    <col min="11522" max="11522" width="30.85546875" style="179" customWidth="1"/>
    <col min="11523" max="11523" width="12.28515625" style="179" customWidth="1"/>
    <col min="11524" max="11525" width="11.42578125" style="179" customWidth="1"/>
    <col min="11526" max="11526" width="11.28515625" style="179" customWidth="1"/>
    <col min="11527" max="11531" width="11.42578125" style="179" customWidth="1"/>
    <col min="11532" max="11532" width="12.140625" style="179" customWidth="1"/>
    <col min="11533" max="11533" width="11.42578125" style="179" customWidth="1"/>
    <col min="11534" max="11534" width="11.28515625" style="179" customWidth="1"/>
    <col min="11535" max="11535" width="11.42578125" style="179" customWidth="1"/>
    <col min="11536" max="11536" width="11.140625" style="179" customWidth="1"/>
    <col min="11537" max="11776" width="9.140625" style="179"/>
    <col min="11777" max="11777" width="6" style="179" customWidth="1"/>
    <col min="11778" max="11778" width="30.85546875" style="179" customWidth="1"/>
    <col min="11779" max="11779" width="12.28515625" style="179" customWidth="1"/>
    <col min="11780" max="11781" width="11.42578125" style="179" customWidth="1"/>
    <col min="11782" max="11782" width="11.28515625" style="179" customWidth="1"/>
    <col min="11783" max="11787" width="11.42578125" style="179" customWidth="1"/>
    <col min="11788" max="11788" width="12.140625" style="179" customWidth="1"/>
    <col min="11789" max="11789" width="11.42578125" style="179" customWidth="1"/>
    <col min="11790" max="11790" width="11.28515625" style="179" customWidth="1"/>
    <col min="11791" max="11791" width="11.42578125" style="179" customWidth="1"/>
    <col min="11792" max="11792" width="11.140625" style="179" customWidth="1"/>
    <col min="11793" max="12032" width="9.140625" style="179"/>
    <col min="12033" max="12033" width="6" style="179" customWidth="1"/>
    <col min="12034" max="12034" width="30.85546875" style="179" customWidth="1"/>
    <col min="12035" max="12035" width="12.28515625" style="179" customWidth="1"/>
    <col min="12036" max="12037" width="11.42578125" style="179" customWidth="1"/>
    <col min="12038" max="12038" width="11.28515625" style="179" customWidth="1"/>
    <col min="12039" max="12043" width="11.42578125" style="179" customWidth="1"/>
    <col min="12044" max="12044" width="12.140625" style="179" customWidth="1"/>
    <col min="12045" max="12045" width="11.42578125" style="179" customWidth="1"/>
    <col min="12046" max="12046" width="11.28515625" style="179" customWidth="1"/>
    <col min="12047" max="12047" width="11.42578125" style="179" customWidth="1"/>
    <col min="12048" max="12048" width="11.140625" style="179" customWidth="1"/>
    <col min="12049" max="12288" width="9.140625" style="179"/>
    <col min="12289" max="12289" width="6" style="179" customWidth="1"/>
    <col min="12290" max="12290" width="30.85546875" style="179" customWidth="1"/>
    <col min="12291" max="12291" width="12.28515625" style="179" customWidth="1"/>
    <col min="12292" max="12293" width="11.42578125" style="179" customWidth="1"/>
    <col min="12294" max="12294" width="11.28515625" style="179" customWidth="1"/>
    <col min="12295" max="12299" width="11.42578125" style="179" customWidth="1"/>
    <col min="12300" max="12300" width="12.140625" style="179" customWidth="1"/>
    <col min="12301" max="12301" width="11.42578125" style="179" customWidth="1"/>
    <col min="12302" max="12302" width="11.28515625" style="179" customWidth="1"/>
    <col min="12303" max="12303" width="11.42578125" style="179" customWidth="1"/>
    <col min="12304" max="12304" width="11.140625" style="179" customWidth="1"/>
    <col min="12305" max="12544" width="9.140625" style="179"/>
    <col min="12545" max="12545" width="6" style="179" customWidth="1"/>
    <col min="12546" max="12546" width="30.85546875" style="179" customWidth="1"/>
    <col min="12547" max="12547" width="12.28515625" style="179" customWidth="1"/>
    <col min="12548" max="12549" width="11.42578125" style="179" customWidth="1"/>
    <col min="12550" max="12550" width="11.28515625" style="179" customWidth="1"/>
    <col min="12551" max="12555" width="11.42578125" style="179" customWidth="1"/>
    <col min="12556" max="12556" width="12.140625" style="179" customWidth="1"/>
    <col min="12557" max="12557" width="11.42578125" style="179" customWidth="1"/>
    <col min="12558" max="12558" width="11.28515625" style="179" customWidth="1"/>
    <col min="12559" max="12559" width="11.42578125" style="179" customWidth="1"/>
    <col min="12560" max="12560" width="11.140625" style="179" customWidth="1"/>
    <col min="12561" max="12800" width="9.140625" style="179"/>
    <col min="12801" max="12801" width="6" style="179" customWidth="1"/>
    <col min="12802" max="12802" width="30.85546875" style="179" customWidth="1"/>
    <col min="12803" max="12803" width="12.28515625" style="179" customWidth="1"/>
    <col min="12804" max="12805" width="11.42578125" style="179" customWidth="1"/>
    <col min="12806" max="12806" width="11.28515625" style="179" customWidth="1"/>
    <col min="12807" max="12811" width="11.42578125" style="179" customWidth="1"/>
    <col min="12812" max="12812" width="12.140625" style="179" customWidth="1"/>
    <col min="12813" max="12813" width="11.42578125" style="179" customWidth="1"/>
    <col min="12814" max="12814" width="11.28515625" style="179" customWidth="1"/>
    <col min="12815" max="12815" width="11.42578125" style="179" customWidth="1"/>
    <col min="12816" max="12816" width="11.140625" style="179" customWidth="1"/>
    <col min="12817" max="13056" width="9.140625" style="179"/>
    <col min="13057" max="13057" width="6" style="179" customWidth="1"/>
    <col min="13058" max="13058" width="30.85546875" style="179" customWidth="1"/>
    <col min="13059" max="13059" width="12.28515625" style="179" customWidth="1"/>
    <col min="13060" max="13061" width="11.42578125" style="179" customWidth="1"/>
    <col min="13062" max="13062" width="11.28515625" style="179" customWidth="1"/>
    <col min="13063" max="13067" width="11.42578125" style="179" customWidth="1"/>
    <col min="13068" max="13068" width="12.140625" style="179" customWidth="1"/>
    <col min="13069" max="13069" width="11.42578125" style="179" customWidth="1"/>
    <col min="13070" max="13070" width="11.28515625" style="179" customWidth="1"/>
    <col min="13071" max="13071" width="11.42578125" style="179" customWidth="1"/>
    <col min="13072" max="13072" width="11.140625" style="179" customWidth="1"/>
    <col min="13073" max="13312" width="9.140625" style="179"/>
    <col min="13313" max="13313" width="6" style="179" customWidth="1"/>
    <col min="13314" max="13314" width="30.85546875" style="179" customWidth="1"/>
    <col min="13315" max="13315" width="12.28515625" style="179" customWidth="1"/>
    <col min="13316" max="13317" width="11.42578125" style="179" customWidth="1"/>
    <col min="13318" max="13318" width="11.28515625" style="179" customWidth="1"/>
    <col min="13319" max="13323" width="11.42578125" style="179" customWidth="1"/>
    <col min="13324" max="13324" width="12.140625" style="179" customWidth="1"/>
    <col min="13325" max="13325" width="11.42578125" style="179" customWidth="1"/>
    <col min="13326" max="13326" width="11.28515625" style="179" customWidth="1"/>
    <col min="13327" max="13327" width="11.42578125" style="179" customWidth="1"/>
    <col min="13328" max="13328" width="11.140625" style="179" customWidth="1"/>
    <col min="13329" max="13568" width="9.140625" style="179"/>
    <col min="13569" max="13569" width="6" style="179" customWidth="1"/>
    <col min="13570" max="13570" width="30.85546875" style="179" customWidth="1"/>
    <col min="13571" max="13571" width="12.28515625" style="179" customWidth="1"/>
    <col min="13572" max="13573" width="11.42578125" style="179" customWidth="1"/>
    <col min="13574" max="13574" width="11.28515625" style="179" customWidth="1"/>
    <col min="13575" max="13579" width="11.42578125" style="179" customWidth="1"/>
    <col min="13580" max="13580" width="12.140625" style="179" customWidth="1"/>
    <col min="13581" max="13581" width="11.42578125" style="179" customWidth="1"/>
    <col min="13582" max="13582" width="11.28515625" style="179" customWidth="1"/>
    <col min="13583" max="13583" width="11.42578125" style="179" customWidth="1"/>
    <col min="13584" max="13584" width="11.140625" style="179" customWidth="1"/>
    <col min="13585" max="13824" width="9.140625" style="179"/>
    <col min="13825" max="13825" width="6" style="179" customWidth="1"/>
    <col min="13826" max="13826" width="30.85546875" style="179" customWidth="1"/>
    <col min="13827" max="13827" width="12.28515625" style="179" customWidth="1"/>
    <col min="13828" max="13829" width="11.42578125" style="179" customWidth="1"/>
    <col min="13830" max="13830" width="11.28515625" style="179" customWidth="1"/>
    <col min="13831" max="13835" width="11.42578125" style="179" customWidth="1"/>
    <col min="13836" max="13836" width="12.140625" style="179" customWidth="1"/>
    <col min="13837" max="13837" width="11.42578125" style="179" customWidth="1"/>
    <col min="13838" max="13838" width="11.28515625" style="179" customWidth="1"/>
    <col min="13839" max="13839" width="11.42578125" style="179" customWidth="1"/>
    <col min="13840" max="13840" width="11.140625" style="179" customWidth="1"/>
    <col min="13841" max="14080" width="9.140625" style="179"/>
    <col min="14081" max="14081" width="6" style="179" customWidth="1"/>
    <col min="14082" max="14082" width="30.85546875" style="179" customWidth="1"/>
    <col min="14083" max="14083" width="12.28515625" style="179" customWidth="1"/>
    <col min="14084" max="14085" width="11.42578125" style="179" customWidth="1"/>
    <col min="14086" max="14086" width="11.28515625" style="179" customWidth="1"/>
    <col min="14087" max="14091" width="11.42578125" style="179" customWidth="1"/>
    <col min="14092" max="14092" width="12.140625" style="179" customWidth="1"/>
    <col min="14093" max="14093" width="11.42578125" style="179" customWidth="1"/>
    <col min="14094" max="14094" width="11.28515625" style="179" customWidth="1"/>
    <col min="14095" max="14095" width="11.42578125" style="179" customWidth="1"/>
    <col min="14096" max="14096" width="11.140625" style="179" customWidth="1"/>
    <col min="14097" max="14336" width="9.140625" style="179"/>
    <col min="14337" max="14337" width="6" style="179" customWidth="1"/>
    <col min="14338" max="14338" width="30.85546875" style="179" customWidth="1"/>
    <col min="14339" max="14339" width="12.28515625" style="179" customWidth="1"/>
    <col min="14340" max="14341" width="11.42578125" style="179" customWidth="1"/>
    <col min="14342" max="14342" width="11.28515625" style="179" customWidth="1"/>
    <col min="14343" max="14347" width="11.42578125" style="179" customWidth="1"/>
    <col min="14348" max="14348" width="12.140625" style="179" customWidth="1"/>
    <col min="14349" max="14349" width="11.42578125" style="179" customWidth="1"/>
    <col min="14350" max="14350" width="11.28515625" style="179" customWidth="1"/>
    <col min="14351" max="14351" width="11.42578125" style="179" customWidth="1"/>
    <col min="14352" max="14352" width="11.140625" style="179" customWidth="1"/>
    <col min="14353" max="14592" width="9.140625" style="179"/>
    <col min="14593" max="14593" width="6" style="179" customWidth="1"/>
    <col min="14594" max="14594" width="30.85546875" style="179" customWidth="1"/>
    <col min="14595" max="14595" width="12.28515625" style="179" customWidth="1"/>
    <col min="14596" max="14597" width="11.42578125" style="179" customWidth="1"/>
    <col min="14598" max="14598" width="11.28515625" style="179" customWidth="1"/>
    <col min="14599" max="14603" width="11.42578125" style="179" customWidth="1"/>
    <col min="14604" max="14604" width="12.140625" style="179" customWidth="1"/>
    <col min="14605" max="14605" width="11.42578125" style="179" customWidth="1"/>
    <col min="14606" max="14606" width="11.28515625" style="179" customWidth="1"/>
    <col min="14607" max="14607" width="11.42578125" style="179" customWidth="1"/>
    <col min="14608" max="14608" width="11.140625" style="179" customWidth="1"/>
    <col min="14609" max="14848" width="9.140625" style="179"/>
    <col min="14849" max="14849" width="6" style="179" customWidth="1"/>
    <col min="14850" max="14850" width="30.85546875" style="179" customWidth="1"/>
    <col min="14851" max="14851" width="12.28515625" style="179" customWidth="1"/>
    <col min="14852" max="14853" width="11.42578125" style="179" customWidth="1"/>
    <col min="14854" max="14854" width="11.28515625" style="179" customWidth="1"/>
    <col min="14855" max="14859" width="11.42578125" style="179" customWidth="1"/>
    <col min="14860" max="14860" width="12.140625" style="179" customWidth="1"/>
    <col min="14861" max="14861" width="11.42578125" style="179" customWidth="1"/>
    <col min="14862" max="14862" width="11.28515625" style="179" customWidth="1"/>
    <col min="14863" max="14863" width="11.42578125" style="179" customWidth="1"/>
    <col min="14864" max="14864" width="11.140625" style="179" customWidth="1"/>
    <col min="14865" max="15104" width="9.140625" style="179"/>
    <col min="15105" max="15105" width="6" style="179" customWidth="1"/>
    <col min="15106" max="15106" width="30.85546875" style="179" customWidth="1"/>
    <col min="15107" max="15107" width="12.28515625" style="179" customWidth="1"/>
    <col min="15108" max="15109" width="11.42578125" style="179" customWidth="1"/>
    <col min="15110" max="15110" width="11.28515625" style="179" customWidth="1"/>
    <col min="15111" max="15115" width="11.42578125" style="179" customWidth="1"/>
    <col min="15116" max="15116" width="12.140625" style="179" customWidth="1"/>
    <col min="15117" max="15117" width="11.42578125" style="179" customWidth="1"/>
    <col min="15118" max="15118" width="11.28515625" style="179" customWidth="1"/>
    <col min="15119" max="15119" width="11.42578125" style="179" customWidth="1"/>
    <col min="15120" max="15120" width="11.140625" style="179" customWidth="1"/>
    <col min="15121" max="15360" width="9.140625" style="179"/>
    <col min="15361" max="15361" width="6" style="179" customWidth="1"/>
    <col min="15362" max="15362" width="30.85546875" style="179" customWidth="1"/>
    <col min="15363" max="15363" width="12.28515625" style="179" customWidth="1"/>
    <col min="15364" max="15365" width="11.42578125" style="179" customWidth="1"/>
    <col min="15366" max="15366" width="11.28515625" style="179" customWidth="1"/>
    <col min="15367" max="15371" width="11.42578125" style="179" customWidth="1"/>
    <col min="15372" max="15372" width="12.140625" style="179" customWidth="1"/>
    <col min="15373" max="15373" width="11.42578125" style="179" customWidth="1"/>
    <col min="15374" max="15374" width="11.28515625" style="179" customWidth="1"/>
    <col min="15375" max="15375" width="11.42578125" style="179" customWidth="1"/>
    <col min="15376" max="15376" width="11.140625" style="179" customWidth="1"/>
    <col min="15377" max="15616" width="9.140625" style="179"/>
    <col min="15617" max="15617" width="6" style="179" customWidth="1"/>
    <col min="15618" max="15618" width="30.85546875" style="179" customWidth="1"/>
    <col min="15619" max="15619" width="12.28515625" style="179" customWidth="1"/>
    <col min="15620" max="15621" width="11.42578125" style="179" customWidth="1"/>
    <col min="15622" max="15622" width="11.28515625" style="179" customWidth="1"/>
    <col min="15623" max="15627" width="11.42578125" style="179" customWidth="1"/>
    <col min="15628" max="15628" width="12.140625" style="179" customWidth="1"/>
    <col min="15629" max="15629" width="11.42578125" style="179" customWidth="1"/>
    <col min="15630" max="15630" width="11.28515625" style="179" customWidth="1"/>
    <col min="15631" max="15631" width="11.42578125" style="179" customWidth="1"/>
    <col min="15632" max="15632" width="11.140625" style="179" customWidth="1"/>
    <col min="15633" max="15872" width="9.140625" style="179"/>
    <col min="15873" max="15873" width="6" style="179" customWidth="1"/>
    <col min="15874" max="15874" width="30.85546875" style="179" customWidth="1"/>
    <col min="15875" max="15875" width="12.28515625" style="179" customWidth="1"/>
    <col min="15876" max="15877" width="11.42578125" style="179" customWidth="1"/>
    <col min="15878" max="15878" width="11.28515625" style="179" customWidth="1"/>
    <col min="15879" max="15883" width="11.42578125" style="179" customWidth="1"/>
    <col min="15884" max="15884" width="12.140625" style="179" customWidth="1"/>
    <col min="15885" max="15885" width="11.42578125" style="179" customWidth="1"/>
    <col min="15886" max="15886" width="11.28515625" style="179" customWidth="1"/>
    <col min="15887" max="15887" width="11.42578125" style="179" customWidth="1"/>
    <col min="15888" max="15888" width="11.140625" style="179" customWidth="1"/>
    <col min="15889" max="16128" width="9.140625" style="179"/>
    <col min="16129" max="16129" width="6" style="179" customWidth="1"/>
    <col min="16130" max="16130" width="30.85546875" style="179" customWidth="1"/>
    <col min="16131" max="16131" width="12.28515625" style="179" customWidth="1"/>
    <col min="16132" max="16133" width="11.42578125" style="179" customWidth="1"/>
    <col min="16134" max="16134" width="11.28515625" style="179" customWidth="1"/>
    <col min="16135" max="16139" width="11.42578125" style="179" customWidth="1"/>
    <col min="16140" max="16140" width="12.140625" style="179" customWidth="1"/>
    <col min="16141" max="16141" width="11.42578125" style="179" customWidth="1"/>
    <col min="16142" max="16142" width="11.28515625" style="179" customWidth="1"/>
    <col min="16143" max="16143" width="11.42578125" style="179" customWidth="1"/>
    <col min="16144" max="16144" width="11.140625" style="179" customWidth="1"/>
    <col min="16145" max="16384" width="9.140625" style="179"/>
  </cols>
  <sheetData>
    <row r="1" spans="1:17" s="165" customFormat="1" ht="27.75" customHeight="1" x14ac:dyDescent="0.2">
      <c r="A1" s="879" t="s">
        <v>7</v>
      </c>
      <c r="B1" s="372" t="s">
        <v>375</v>
      </c>
      <c r="C1" s="162" t="s">
        <v>376</v>
      </c>
      <c r="D1" s="163" t="s">
        <v>377</v>
      </c>
      <c r="E1" s="163" t="s">
        <v>378</v>
      </c>
      <c r="F1" s="163" t="s">
        <v>379</v>
      </c>
      <c r="G1" s="371" t="s">
        <v>380</v>
      </c>
      <c r="H1" s="163" t="s">
        <v>381</v>
      </c>
      <c r="I1" s="163" t="s">
        <v>382</v>
      </c>
      <c r="J1" s="163" t="s">
        <v>383</v>
      </c>
      <c r="K1" s="163" t="s">
        <v>384</v>
      </c>
      <c r="L1" s="163" t="s">
        <v>385</v>
      </c>
      <c r="M1" s="371" t="s">
        <v>386</v>
      </c>
      <c r="N1" s="163" t="s">
        <v>387</v>
      </c>
      <c r="O1" s="123" t="s">
        <v>388</v>
      </c>
      <c r="P1" s="164"/>
    </row>
    <row r="2" spans="1:17" s="165" customFormat="1" ht="15" customHeight="1" x14ac:dyDescent="0.2">
      <c r="A2" s="880"/>
      <c r="B2" s="121" t="s">
        <v>9</v>
      </c>
      <c r="C2" s="120" t="s">
        <v>10</v>
      </c>
      <c r="D2" s="120" t="s">
        <v>11</v>
      </c>
      <c r="E2" s="120" t="s">
        <v>236</v>
      </c>
      <c r="F2" s="120" t="s">
        <v>237</v>
      </c>
      <c r="G2" s="120" t="s">
        <v>289</v>
      </c>
      <c r="H2" s="120" t="s">
        <v>368</v>
      </c>
      <c r="I2" s="120" t="s">
        <v>369</v>
      </c>
      <c r="J2" s="120" t="s">
        <v>389</v>
      </c>
      <c r="K2" s="120" t="s">
        <v>390</v>
      </c>
      <c r="L2" s="120" t="s">
        <v>391</v>
      </c>
      <c r="M2" s="120" t="s">
        <v>392</v>
      </c>
      <c r="N2" s="120" t="s">
        <v>393</v>
      </c>
      <c r="O2" s="112" t="s">
        <v>394</v>
      </c>
      <c r="P2" s="373"/>
      <c r="Q2" s="166"/>
    </row>
    <row r="3" spans="1:17" s="171" customFormat="1" ht="15" customHeight="1" x14ac:dyDescent="0.2">
      <c r="A3" s="167" t="s">
        <v>2</v>
      </c>
      <c r="B3" s="168" t="s">
        <v>395</v>
      </c>
      <c r="C3" s="169"/>
      <c r="D3" s="169">
        <v>185189</v>
      </c>
      <c r="E3" s="170">
        <f>SUM(D22)</f>
        <v>364557</v>
      </c>
      <c r="F3" s="170">
        <f t="shared" ref="F3:O3" si="0">SUM(E22)</f>
        <v>360732</v>
      </c>
      <c r="G3" s="170">
        <f t="shared" si="0"/>
        <v>373271</v>
      </c>
      <c r="H3" s="170">
        <f t="shared" si="0"/>
        <v>323471</v>
      </c>
      <c r="I3" s="170">
        <f t="shared" si="0"/>
        <v>320123</v>
      </c>
      <c r="J3" s="170">
        <f t="shared" si="0"/>
        <v>316306</v>
      </c>
      <c r="K3" s="170">
        <f t="shared" si="0"/>
        <v>309749</v>
      </c>
      <c r="L3" s="170">
        <f t="shared" si="0"/>
        <v>211942</v>
      </c>
      <c r="M3" s="170">
        <f t="shared" si="0"/>
        <v>223842</v>
      </c>
      <c r="N3" s="170">
        <f t="shared" si="0"/>
        <v>212880</v>
      </c>
      <c r="O3" s="375">
        <f t="shared" si="0"/>
        <v>208366</v>
      </c>
      <c r="P3" s="374"/>
      <c r="Q3" s="166"/>
    </row>
    <row r="4" spans="1:17" s="165" customFormat="1" ht="15" customHeight="1" x14ac:dyDescent="0.2">
      <c r="A4" s="167" t="s">
        <v>3</v>
      </c>
      <c r="B4" s="67" t="s">
        <v>743</v>
      </c>
      <c r="C4" s="70">
        <v>105588</v>
      </c>
      <c r="D4" s="173">
        <v>8313</v>
      </c>
      <c r="E4" s="173">
        <v>8313</v>
      </c>
      <c r="F4" s="173">
        <v>8313</v>
      </c>
      <c r="G4" s="173">
        <v>8313</v>
      </c>
      <c r="H4" s="173">
        <v>8313</v>
      </c>
      <c r="I4" s="173">
        <v>8313</v>
      </c>
      <c r="J4" s="173">
        <v>8313</v>
      </c>
      <c r="K4" s="173">
        <v>14145</v>
      </c>
      <c r="L4" s="173">
        <v>8313</v>
      </c>
      <c r="M4" s="173">
        <v>8313</v>
      </c>
      <c r="N4" s="173">
        <v>8313</v>
      </c>
      <c r="O4" s="173">
        <v>8313</v>
      </c>
      <c r="P4" s="174"/>
      <c r="Q4" s="166"/>
    </row>
    <row r="5" spans="1:17" ht="15" customHeight="1" x14ac:dyDescent="0.2">
      <c r="A5" s="167" t="s">
        <v>49</v>
      </c>
      <c r="B5" s="175" t="s">
        <v>744</v>
      </c>
      <c r="C5" s="70">
        <v>10094</v>
      </c>
      <c r="D5" s="176">
        <v>679</v>
      </c>
      <c r="E5" s="176">
        <v>679</v>
      </c>
      <c r="F5" s="176">
        <v>679</v>
      </c>
      <c r="G5" s="176">
        <v>679</v>
      </c>
      <c r="H5" s="176">
        <v>679</v>
      </c>
      <c r="I5" s="176">
        <v>679</v>
      </c>
      <c r="J5" s="176">
        <v>679</v>
      </c>
      <c r="K5" s="176">
        <v>2626</v>
      </c>
      <c r="L5" s="176">
        <v>679</v>
      </c>
      <c r="M5" s="176">
        <v>679</v>
      </c>
      <c r="N5" s="176">
        <v>679</v>
      </c>
      <c r="O5" s="176">
        <v>678</v>
      </c>
      <c r="P5" s="174"/>
    </row>
    <row r="6" spans="1:17" ht="15" customHeight="1" x14ac:dyDescent="0.2">
      <c r="A6" s="167" t="s">
        <v>12</v>
      </c>
      <c r="B6" s="175" t="s">
        <v>745</v>
      </c>
      <c r="C6" s="70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80"/>
      <c r="P6" s="174"/>
    </row>
    <row r="7" spans="1:17" ht="15" customHeight="1" x14ac:dyDescent="0.2">
      <c r="A7" s="167" t="s">
        <v>50</v>
      </c>
      <c r="B7" s="175" t="s">
        <v>746</v>
      </c>
      <c r="C7" s="70">
        <f>SUM(D7:O7)</f>
        <v>0</v>
      </c>
      <c r="D7" s="176"/>
      <c r="E7" s="176"/>
      <c r="F7" s="176"/>
      <c r="G7" s="176"/>
      <c r="H7" s="177"/>
      <c r="I7" s="177"/>
      <c r="J7" s="177"/>
      <c r="K7" s="177"/>
      <c r="L7" s="177"/>
      <c r="M7" s="177"/>
      <c r="N7" s="177"/>
      <c r="O7" s="178"/>
      <c r="P7" s="174"/>
    </row>
    <row r="8" spans="1:17" ht="15" customHeight="1" x14ac:dyDescent="0.2">
      <c r="A8" s="167" t="s">
        <v>13</v>
      </c>
      <c r="B8" s="175" t="s">
        <v>524</v>
      </c>
      <c r="C8" s="70">
        <v>49250</v>
      </c>
      <c r="D8" s="176"/>
      <c r="E8" s="176">
        <v>1000</v>
      </c>
      <c r="F8" s="176">
        <v>16000</v>
      </c>
      <c r="G8" s="176"/>
      <c r="H8" s="176">
        <v>3000</v>
      </c>
      <c r="I8" s="176"/>
      <c r="J8" s="176"/>
      <c r="K8" s="176"/>
      <c r="L8" s="176">
        <v>16000</v>
      </c>
      <c r="M8" s="176"/>
      <c r="N8" s="177"/>
      <c r="O8" s="178">
        <v>13250</v>
      </c>
      <c r="P8" s="174"/>
    </row>
    <row r="9" spans="1:17" ht="15" customHeight="1" x14ac:dyDescent="0.2">
      <c r="A9" s="167" t="s">
        <v>51</v>
      </c>
      <c r="B9" s="175" t="s">
        <v>238</v>
      </c>
      <c r="C9" s="172">
        <v>21209</v>
      </c>
      <c r="D9" s="176">
        <v>1700</v>
      </c>
      <c r="E9" s="176">
        <v>1700</v>
      </c>
      <c r="F9" s="176">
        <v>1700</v>
      </c>
      <c r="G9" s="176">
        <v>1700</v>
      </c>
      <c r="H9" s="176">
        <v>2954</v>
      </c>
      <c r="I9" s="176">
        <v>1700</v>
      </c>
      <c r="J9" s="176">
        <v>1700</v>
      </c>
      <c r="K9" s="176">
        <v>1255</v>
      </c>
      <c r="L9" s="176">
        <v>1700</v>
      </c>
      <c r="M9" s="176">
        <v>1700</v>
      </c>
      <c r="N9" s="176">
        <v>1700</v>
      </c>
      <c r="O9" s="176">
        <v>1700</v>
      </c>
      <c r="P9" s="174"/>
    </row>
    <row r="10" spans="1:17" ht="15" customHeight="1" x14ac:dyDescent="0.2">
      <c r="A10" s="167" t="s">
        <v>14</v>
      </c>
      <c r="B10" s="175" t="s">
        <v>525</v>
      </c>
      <c r="C10" s="172">
        <v>6547</v>
      </c>
      <c r="D10" s="176"/>
      <c r="E10" s="176"/>
      <c r="F10" s="176"/>
      <c r="G10" s="176"/>
      <c r="H10" s="176"/>
      <c r="I10" s="176"/>
      <c r="J10" s="176"/>
      <c r="K10" s="176">
        <v>6547</v>
      </c>
      <c r="L10" s="176"/>
      <c r="M10" s="176"/>
      <c r="N10" s="176"/>
      <c r="O10" s="180"/>
      <c r="P10" s="174"/>
    </row>
    <row r="11" spans="1:17" ht="15" customHeight="1" x14ac:dyDescent="0.2">
      <c r="A11" s="167" t="s">
        <v>52</v>
      </c>
      <c r="B11" s="175" t="s">
        <v>747</v>
      </c>
      <c r="C11" s="172">
        <v>200</v>
      </c>
      <c r="D11" s="176">
        <v>20</v>
      </c>
      <c r="E11" s="176">
        <v>20</v>
      </c>
      <c r="F11" s="176">
        <v>20</v>
      </c>
      <c r="G11" s="176">
        <v>20</v>
      </c>
      <c r="H11" s="176">
        <v>20</v>
      </c>
      <c r="I11" s="176">
        <v>15</v>
      </c>
      <c r="J11" s="176">
        <v>15</v>
      </c>
      <c r="K11" s="176">
        <v>15</v>
      </c>
      <c r="L11" s="176">
        <v>15</v>
      </c>
      <c r="M11" s="176">
        <v>15</v>
      </c>
      <c r="N11" s="176">
        <v>15</v>
      </c>
      <c r="O11" s="180">
        <v>10</v>
      </c>
      <c r="P11" s="174"/>
    </row>
    <row r="12" spans="1:17" ht="15" customHeight="1" x14ac:dyDescent="0.2">
      <c r="A12" s="167" t="s">
        <v>15</v>
      </c>
      <c r="B12" s="175" t="s">
        <v>748</v>
      </c>
      <c r="C12" s="172"/>
      <c r="D12" s="176"/>
      <c r="E12" s="176"/>
      <c r="F12" s="176"/>
      <c r="G12" s="176"/>
      <c r="H12" s="177"/>
      <c r="I12" s="177"/>
      <c r="J12" s="177"/>
      <c r="K12" s="181"/>
      <c r="L12" s="177"/>
      <c r="M12" s="177"/>
      <c r="N12" s="177"/>
      <c r="O12" s="178"/>
      <c r="P12" s="174"/>
    </row>
    <row r="13" spans="1:17" ht="15" customHeight="1" x14ac:dyDescent="0.2">
      <c r="A13" s="167" t="s">
        <v>16</v>
      </c>
      <c r="B13" s="175" t="s">
        <v>749</v>
      </c>
      <c r="C13" s="70"/>
      <c r="D13" s="176"/>
      <c r="E13" s="176"/>
      <c r="F13" s="176"/>
      <c r="G13" s="176"/>
      <c r="H13" s="177"/>
      <c r="I13" s="177"/>
      <c r="J13" s="177"/>
      <c r="K13" s="177"/>
      <c r="L13" s="177"/>
      <c r="M13" s="177"/>
      <c r="N13" s="177"/>
      <c r="O13" s="178"/>
      <c r="P13" s="174"/>
    </row>
    <row r="14" spans="1:17" ht="15" customHeight="1" x14ac:dyDescent="0.2">
      <c r="A14" s="167" t="s">
        <v>18</v>
      </c>
      <c r="B14" s="175" t="s">
        <v>750</v>
      </c>
      <c r="C14" s="70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80"/>
      <c r="P14" s="174"/>
    </row>
    <row r="15" spans="1:17" ht="15" customHeight="1" x14ac:dyDescent="0.2">
      <c r="A15" s="167" t="s">
        <v>19</v>
      </c>
      <c r="B15" s="175" t="s">
        <v>595</v>
      </c>
      <c r="C15" s="70">
        <v>1500</v>
      </c>
      <c r="D15" s="176"/>
      <c r="E15" s="176">
        <v>100</v>
      </c>
      <c r="F15" s="176">
        <v>50</v>
      </c>
      <c r="G15" s="176">
        <v>150</v>
      </c>
      <c r="H15" s="177">
        <v>150</v>
      </c>
      <c r="I15" s="177">
        <v>150</v>
      </c>
      <c r="J15" s="177">
        <v>150</v>
      </c>
      <c r="K15" s="177">
        <v>150</v>
      </c>
      <c r="L15" s="177">
        <v>150</v>
      </c>
      <c r="M15" s="177">
        <v>150</v>
      </c>
      <c r="N15" s="177">
        <v>150</v>
      </c>
      <c r="O15" s="178">
        <v>150</v>
      </c>
      <c r="P15" s="174"/>
    </row>
    <row r="16" spans="1:17" ht="15" customHeight="1" x14ac:dyDescent="0.2">
      <c r="A16" s="167" t="s">
        <v>20</v>
      </c>
      <c r="B16" s="175" t="s">
        <v>507</v>
      </c>
      <c r="C16" s="70">
        <v>185956</v>
      </c>
      <c r="D16" s="176">
        <v>185956</v>
      </c>
      <c r="E16" s="176"/>
      <c r="F16" s="176"/>
      <c r="G16" s="176"/>
      <c r="H16" s="177"/>
      <c r="I16" s="177"/>
      <c r="J16" s="177"/>
      <c r="K16" s="177"/>
      <c r="L16" s="177"/>
      <c r="M16" s="177"/>
      <c r="N16" s="177"/>
      <c r="O16" s="178"/>
      <c r="P16" s="174"/>
    </row>
    <row r="17" spans="1:34" ht="15" customHeight="1" x14ac:dyDescent="0.2">
      <c r="A17" s="167" t="s">
        <v>21</v>
      </c>
      <c r="B17" s="175" t="s">
        <v>596</v>
      </c>
      <c r="C17" s="70"/>
      <c r="D17" s="176"/>
      <c r="E17" s="176"/>
      <c r="F17" s="176"/>
      <c r="G17" s="176"/>
      <c r="H17" s="176"/>
      <c r="I17" s="177"/>
      <c r="J17" s="177"/>
      <c r="K17" s="177"/>
      <c r="L17" s="177"/>
      <c r="M17" s="177"/>
      <c r="N17" s="177"/>
      <c r="O17" s="178"/>
      <c r="P17" s="174"/>
      <c r="Q17" s="215"/>
    </row>
    <row r="18" spans="1:34" s="187" customFormat="1" ht="15" customHeight="1" x14ac:dyDescent="0.25">
      <c r="A18" s="167" t="s">
        <v>22</v>
      </c>
      <c r="B18" s="182" t="s">
        <v>396</v>
      </c>
      <c r="C18" s="54">
        <f>SUM(C4:C17)</f>
        <v>380344</v>
      </c>
      <c r="D18" s="57">
        <f t="shared" ref="D18:O18" si="1">SUM(D4:D17)</f>
        <v>196668</v>
      </c>
      <c r="E18" s="57">
        <f t="shared" si="1"/>
        <v>11812</v>
      </c>
      <c r="F18" s="57">
        <f t="shared" si="1"/>
        <v>26762</v>
      </c>
      <c r="G18" s="57">
        <f t="shared" si="1"/>
        <v>10862</v>
      </c>
      <c r="H18" s="57">
        <f t="shared" si="1"/>
        <v>15116</v>
      </c>
      <c r="I18" s="57">
        <f t="shared" si="1"/>
        <v>10857</v>
      </c>
      <c r="J18" s="57">
        <f t="shared" si="1"/>
        <v>10857</v>
      </c>
      <c r="K18" s="57">
        <f t="shared" si="1"/>
        <v>24738</v>
      </c>
      <c r="L18" s="57">
        <f t="shared" si="1"/>
        <v>26857</v>
      </c>
      <c r="M18" s="57">
        <f t="shared" si="1"/>
        <v>10857</v>
      </c>
      <c r="N18" s="57">
        <f t="shared" si="1"/>
        <v>10857</v>
      </c>
      <c r="O18" s="183">
        <f t="shared" si="1"/>
        <v>24101</v>
      </c>
      <c r="P18" s="174"/>
      <c r="Q18" s="184"/>
      <c r="R18" s="184">
        <f t="shared" ref="R18:AH18" si="2">SUM(R4:R16)</f>
        <v>0</v>
      </c>
      <c r="S18" s="184">
        <f t="shared" si="2"/>
        <v>0</v>
      </c>
      <c r="T18" s="184">
        <f t="shared" si="2"/>
        <v>0</v>
      </c>
      <c r="U18" s="184">
        <f t="shared" si="2"/>
        <v>0</v>
      </c>
      <c r="V18" s="184">
        <f t="shared" si="2"/>
        <v>0</v>
      </c>
      <c r="W18" s="184">
        <f t="shared" si="2"/>
        <v>0</v>
      </c>
      <c r="X18" s="184">
        <f t="shared" si="2"/>
        <v>0</v>
      </c>
      <c r="Y18" s="184">
        <f t="shared" si="2"/>
        <v>0</v>
      </c>
      <c r="Z18" s="184">
        <f t="shared" si="2"/>
        <v>0</v>
      </c>
      <c r="AA18" s="184">
        <f t="shared" si="2"/>
        <v>0</v>
      </c>
      <c r="AB18" s="184">
        <f t="shared" si="2"/>
        <v>0</v>
      </c>
      <c r="AC18" s="184">
        <f t="shared" si="2"/>
        <v>0</v>
      </c>
      <c r="AD18" s="185">
        <f t="shared" si="2"/>
        <v>0</v>
      </c>
      <c r="AE18" s="186">
        <f t="shared" si="2"/>
        <v>0</v>
      </c>
      <c r="AF18" s="186">
        <f t="shared" si="2"/>
        <v>0</v>
      </c>
      <c r="AG18" s="186">
        <f t="shared" si="2"/>
        <v>0</v>
      </c>
      <c r="AH18" s="186">
        <f t="shared" si="2"/>
        <v>0</v>
      </c>
    </row>
    <row r="19" spans="1:34" s="187" customFormat="1" ht="15" customHeight="1" x14ac:dyDescent="0.25">
      <c r="A19" s="167" t="s">
        <v>23</v>
      </c>
      <c r="B19" s="188"/>
      <c r="C19" s="71">
        <f>SUM(D19:O19)</f>
        <v>0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90"/>
      <c r="P19" s="174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</row>
    <row r="20" spans="1:34" s="187" customFormat="1" ht="15" customHeight="1" x14ac:dyDescent="0.25">
      <c r="A20" s="167" t="s">
        <v>24</v>
      </c>
      <c r="B20" s="188" t="s">
        <v>397</v>
      </c>
      <c r="C20" s="71">
        <v>5650</v>
      </c>
      <c r="D20" s="189">
        <v>429</v>
      </c>
      <c r="E20" s="189">
        <v>429</v>
      </c>
      <c r="F20" s="189">
        <v>429</v>
      </c>
      <c r="G20" s="189">
        <v>429</v>
      </c>
      <c r="H20" s="189">
        <v>429</v>
      </c>
      <c r="I20" s="189">
        <v>429</v>
      </c>
      <c r="J20" s="189">
        <v>429</v>
      </c>
      <c r="K20" s="189">
        <v>529</v>
      </c>
      <c r="L20" s="189">
        <v>529</v>
      </c>
      <c r="M20" s="189">
        <v>529</v>
      </c>
      <c r="N20" s="189">
        <v>529</v>
      </c>
      <c r="O20" s="189">
        <v>531</v>
      </c>
      <c r="P20" s="174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</row>
    <row r="21" spans="1:34" s="195" customFormat="1" ht="15" customHeight="1" x14ac:dyDescent="0.25">
      <c r="A21" s="167" t="s">
        <v>26</v>
      </c>
      <c r="B21" s="189" t="s">
        <v>4</v>
      </c>
      <c r="C21" s="192">
        <f>SUM(D21:O21)</f>
        <v>385994</v>
      </c>
      <c r="D21" s="193">
        <f t="shared" ref="D21:O21" si="3">SUM(D18:D20)</f>
        <v>197097</v>
      </c>
      <c r="E21" s="193">
        <f t="shared" si="3"/>
        <v>12241</v>
      </c>
      <c r="F21" s="193">
        <f t="shared" si="3"/>
        <v>27191</v>
      </c>
      <c r="G21" s="193">
        <f t="shared" si="3"/>
        <v>11291</v>
      </c>
      <c r="H21" s="193">
        <f t="shared" si="3"/>
        <v>15545</v>
      </c>
      <c r="I21" s="193">
        <f t="shared" si="3"/>
        <v>11286</v>
      </c>
      <c r="J21" s="193">
        <f t="shared" si="3"/>
        <v>11286</v>
      </c>
      <c r="K21" s="193">
        <f t="shared" si="3"/>
        <v>25267</v>
      </c>
      <c r="L21" s="193">
        <f t="shared" si="3"/>
        <v>27386</v>
      </c>
      <c r="M21" s="193">
        <f t="shared" si="3"/>
        <v>11386</v>
      </c>
      <c r="N21" s="193">
        <f t="shared" si="3"/>
        <v>11386</v>
      </c>
      <c r="O21" s="194">
        <f t="shared" si="3"/>
        <v>24632</v>
      </c>
      <c r="P21" s="174"/>
    </row>
    <row r="22" spans="1:34" s="199" customFormat="1" ht="15" customHeight="1" x14ac:dyDescent="0.2">
      <c r="A22" s="167" t="s">
        <v>27</v>
      </c>
      <c r="B22" s="196" t="s">
        <v>232</v>
      </c>
      <c r="C22" s="197"/>
      <c r="D22" s="197">
        <f t="shared" ref="D22:O22" si="4">SUM(D3+D21-D43)</f>
        <v>364557</v>
      </c>
      <c r="E22" s="197">
        <f t="shared" si="4"/>
        <v>360732</v>
      </c>
      <c r="F22" s="197">
        <f t="shared" si="4"/>
        <v>373271</v>
      </c>
      <c r="G22" s="197">
        <f t="shared" si="4"/>
        <v>323471</v>
      </c>
      <c r="H22" s="197">
        <f t="shared" si="4"/>
        <v>320123</v>
      </c>
      <c r="I22" s="197">
        <f t="shared" si="4"/>
        <v>316306</v>
      </c>
      <c r="J22" s="197">
        <f t="shared" si="4"/>
        <v>309749</v>
      </c>
      <c r="K22" s="197">
        <f t="shared" si="4"/>
        <v>211942</v>
      </c>
      <c r="L22" s="197">
        <f t="shared" si="4"/>
        <v>223842</v>
      </c>
      <c r="M22" s="197">
        <f t="shared" si="4"/>
        <v>212880</v>
      </c>
      <c r="N22" s="197">
        <f t="shared" si="4"/>
        <v>208366</v>
      </c>
      <c r="O22" s="198">
        <f t="shared" si="4"/>
        <v>185189</v>
      </c>
      <c r="P22" s="174"/>
    </row>
    <row r="23" spans="1:34" s="171" customFormat="1" ht="27.75" customHeight="1" x14ac:dyDescent="0.2">
      <c r="A23" s="167" t="s">
        <v>53</v>
      </c>
      <c r="B23" s="200" t="s">
        <v>398</v>
      </c>
      <c r="C23" s="201" t="s">
        <v>376</v>
      </c>
      <c r="D23" s="370" t="s">
        <v>377</v>
      </c>
      <c r="E23" s="370" t="s">
        <v>378</v>
      </c>
      <c r="F23" s="370" t="s">
        <v>379</v>
      </c>
      <c r="G23" s="370" t="s">
        <v>380</v>
      </c>
      <c r="H23" s="121" t="s">
        <v>381</v>
      </c>
      <c r="I23" s="121" t="s">
        <v>382</v>
      </c>
      <c r="J23" s="121" t="s">
        <v>383</v>
      </c>
      <c r="K23" s="121" t="s">
        <v>384</v>
      </c>
      <c r="L23" s="121" t="s">
        <v>385</v>
      </c>
      <c r="M23" s="121" t="s">
        <v>386</v>
      </c>
      <c r="N23" s="121" t="s">
        <v>387</v>
      </c>
      <c r="O23" s="123" t="s">
        <v>388</v>
      </c>
      <c r="P23" s="174"/>
    </row>
    <row r="24" spans="1:34" ht="15" customHeight="1" x14ac:dyDescent="0.2">
      <c r="A24" s="167" t="s">
        <v>54</v>
      </c>
      <c r="B24" s="175" t="s">
        <v>291</v>
      </c>
      <c r="C24" s="172">
        <v>9684</v>
      </c>
      <c r="D24" s="176">
        <v>8032</v>
      </c>
      <c r="E24" s="176">
        <v>7921</v>
      </c>
      <c r="F24" s="176">
        <v>8070</v>
      </c>
      <c r="G24" s="176">
        <v>7921</v>
      </c>
      <c r="H24" s="176">
        <v>7920</v>
      </c>
      <c r="I24" s="176">
        <v>7921</v>
      </c>
      <c r="J24" s="176">
        <v>7920</v>
      </c>
      <c r="K24" s="176">
        <v>8720</v>
      </c>
      <c r="L24" s="176">
        <v>8421</v>
      </c>
      <c r="M24" s="176">
        <v>8000</v>
      </c>
      <c r="N24" s="176">
        <v>7999</v>
      </c>
      <c r="O24" s="180">
        <v>8000</v>
      </c>
      <c r="P24" s="174"/>
    </row>
    <row r="25" spans="1:34" ht="15" customHeight="1" x14ac:dyDescent="0.2">
      <c r="A25" s="167" t="s">
        <v>28</v>
      </c>
      <c r="B25" s="175" t="s">
        <v>399</v>
      </c>
      <c r="C25" s="172">
        <v>17767</v>
      </c>
      <c r="D25" s="176">
        <v>1357</v>
      </c>
      <c r="E25" s="176">
        <v>1469</v>
      </c>
      <c r="F25" s="176">
        <v>1469</v>
      </c>
      <c r="G25" s="176">
        <v>1469</v>
      </c>
      <c r="H25" s="176">
        <v>1469</v>
      </c>
      <c r="I25" s="176">
        <v>1469</v>
      </c>
      <c r="J25" s="176">
        <v>1469</v>
      </c>
      <c r="K25" s="176">
        <v>1578</v>
      </c>
      <c r="L25" s="176">
        <v>1547</v>
      </c>
      <c r="M25" s="176">
        <v>1490</v>
      </c>
      <c r="N25" s="176">
        <v>1490</v>
      </c>
      <c r="O25" s="180">
        <v>1491</v>
      </c>
      <c r="P25" s="174"/>
    </row>
    <row r="26" spans="1:34" ht="15" customHeight="1" x14ac:dyDescent="0.2">
      <c r="A26" s="167" t="s">
        <v>29</v>
      </c>
      <c r="B26" s="175" t="s">
        <v>69</v>
      </c>
      <c r="C26" s="172">
        <v>50350</v>
      </c>
      <c r="D26" s="176">
        <v>3645</v>
      </c>
      <c r="E26" s="176">
        <v>3646</v>
      </c>
      <c r="F26" s="176">
        <v>3645</v>
      </c>
      <c r="G26" s="176">
        <v>3646</v>
      </c>
      <c r="H26" s="175">
        <v>6158</v>
      </c>
      <c r="I26" s="176">
        <v>4145</v>
      </c>
      <c r="J26" s="176">
        <v>5442</v>
      </c>
      <c r="K26" s="176">
        <v>5441</v>
      </c>
      <c r="L26" s="176">
        <v>3646</v>
      </c>
      <c r="M26" s="175">
        <v>3645</v>
      </c>
      <c r="N26" s="175">
        <v>3646</v>
      </c>
      <c r="O26" s="202">
        <v>3645</v>
      </c>
      <c r="P26" s="174"/>
    </row>
    <row r="27" spans="1:34" ht="15" customHeight="1" x14ac:dyDescent="0.2">
      <c r="A27" s="167" t="s">
        <v>30</v>
      </c>
      <c r="B27" s="175" t="s">
        <v>513</v>
      </c>
      <c r="C27" s="172">
        <v>5619</v>
      </c>
      <c r="D27" s="176">
        <v>100</v>
      </c>
      <c r="E27" s="176">
        <v>1612</v>
      </c>
      <c r="F27" s="176">
        <v>100</v>
      </c>
      <c r="G27" s="176">
        <v>100</v>
      </c>
      <c r="H27" s="176">
        <v>100</v>
      </c>
      <c r="I27" s="176">
        <v>100</v>
      </c>
      <c r="J27" s="176">
        <v>100</v>
      </c>
      <c r="K27" s="176">
        <v>1810</v>
      </c>
      <c r="L27" s="176">
        <v>100</v>
      </c>
      <c r="M27" s="176">
        <v>100</v>
      </c>
      <c r="N27" s="176">
        <v>1297</v>
      </c>
      <c r="O27" s="180">
        <v>100</v>
      </c>
      <c r="P27" s="174"/>
    </row>
    <row r="28" spans="1:34" ht="15" customHeight="1" x14ac:dyDescent="0.2">
      <c r="A28" s="167" t="s">
        <v>31</v>
      </c>
      <c r="B28" s="175" t="s">
        <v>751</v>
      </c>
      <c r="C28" s="172">
        <v>16198</v>
      </c>
      <c r="D28" s="176">
        <v>1318</v>
      </c>
      <c r="E28" s="176">
        <v>1318</v>
      </c>
      <c r="F28" s="176">
        <v>1318</v>
      </c>
      <c r="G28" s="176">
        <v>1702</v>
      </c>
      <c r="H28" s="176">
        <v>1318</v>
      </c>
      <c r="I28" s="176">
        <v>1318</v>
      </c>
      <c r="J28" s="176">
        <v>1318</v>
      </c>
      <c r="K28" s="176">
        <v>1318</v>
      </c>
      <c r="L28" s="176">
        <v>1318</v>
      </c>
      <c r="M28" s="176">
        <v>1316</v>
      </c>
      <c r="N28" s="176">
        <v>1318</v>
      </c>
      <c r="O28" s="180">
        <v>1318</v>
      </c>
      <c r="P28" s="174"/>
    </row>
    <row r="29" spans="1:34" ht="15" customHeight="1" x14ac:dyDescent="0.2">
      <c r="A29" s="167" t="s">
        <v>32</v>
      </c>
      <c r="B29" s="175" t="s">
        <v>752</v>
      </c>
      <c r="C29" s="172">
        <v>515</v>
      </c>
      <c r="D29" s="176"/>
      <c r="E29" s="176"/>
      <c r="F29" s="176"/>
      <c r="G29" s="176"/>
      <c r="H29" s="176">
        <v>315</v>
      </c>
      <c r="I29" s="176"/>
      <c r="J29" s="176"/>
      <c r="K29" s="176"/>
      <c r="L29" s="176">
        <v>200</v>
      </c>
      <c r="M29" s="176"/>
      <c r="N29" s="176"/>
      <c r="O29" s="180"/>
      <c r="P29" s="174"/>
    </row>
    <row r="30" spans="1:34" ht="15" customHeight="1" x14ac:dyDescent="0.2">
      <c r="A30" s="167" t="s">
        <v>37</v>
      </c>
      <c r="B30" s="175" t="s">
        <v>401</v>
      </c>
      <c r="C30" s="203">
        <v>108999</v>
      </c>
      <c r="D30" s="176"/>
      <c r="E30" s="176"/>
      <c r="F30" s="176"/>
      <c r="G30" s="176"/>
      <c r="H30" s="176">
        <v>1463</v>
      </c>
      <c r="I30" s="176"/>
      <c r="J30" s="176">
        <v>1444</v>
      </c>
      <c r="K30" s="176">
        <v>104057</v>
      </c>
      <c r="L30" s="176">
        <v>104</v>
      </c>
      <c r="M30" s="176">
        <v>1931</v>
      </c>
      <c r="N30" s="176"/>
      <c r="O30" s="180"/>
      <c r="P30" s="174"/>
    </row>
    <row r="31" spans="1:34" ht="15" customHeight="1" x14ac:dyDescent="0.2">
      <c r="A31" s="167" t="s">
        <v>38</v>
      </c>
      <c r="B31" s="175" t="s">
        <v>400</v>
      </c>
      <c r="C31" s="203">
        <v>2896</v>
      </c>
      <c r="D31" s="176"/>
      <c r="E31" s="176"/>
      <c r="F31" s="176"/>
      <c r="G31" s="176">
        <v>180</v>
      </c>
      <c r="H31" s="176"/>
      <c r="I31" s="176"/>
      <c r="J31" s="176"/>
      <c r="K31" s="176"/>
      <c r="L31" s="176"/>
      <c r="M31" s="176">
        <v>2716</v>
      </c>
      <c r="N31" s="176"/>
      <c r="O31" s="180"/>
      <c r="P31" s="174"/>
    </row>
    <row r="32" spans="1:34" ht="15" customHeight="1" x14ac:dyDescent="0.2">
      <c r="A32" s="167" t="s">
        <v>39</v>
      </c>
      <c r="B32" s="175" t="s">
        <v>753</v>
      </c>
      <c r="C32" s="203">
        <v>45923</v>
      </c>
      <c r="D32" s="176"/>
      <c r="E32" s="176"/>
      <c r="F32" s="176"/>
      <c r="G32" s="176">
        <v>45923</v>
      </c>
      <c r="H32" s="176"/>
      <c r="I32" s="176"/>
      <c r="J32" s="176"/>
      <c r="K32" s="176"/>
      <c r="L32" s="176"/>
      <c r="M32" s="176"/>
      <c r="N32" s="176"/>
      <c r="O32" s="180"/>
      <c r="P32" s="174"/>
    </row>
    <row r="33" spans="1:16" ht="15" customHeight="1" x14ac:dyDescent="0.2">
      <c r="A33" s="167" t="s">
        <v>40</v>
      </c>
      <c r="B33" s="175" t="s">
        <v>754</v>
      </c>
      <c r="C33" s="203">
        <v>3000</v>
      </c>
      <c r="D33" s="176"/>
      <c r="E33" s="176"/>
      <c r="F33" s="176"/>
      <c r="G33" s="176"/>
      <c r="H33" s="176"/>
      <c r="I33" s="176"/>
      <c r="J33" s="176"/>
      <c r="K33" s="176"/>
      <c r="L33" s="176"/>
      <c r="M33" s="176">
        <v>3000</v>
      </c>
      <c r="N33" s="176"/>
      <c r="O33" s="180"/>
      <c r="P33" s="174"/>
    </row>
    <row r="34" spans="1:16" ht="15" customHeight="1" x14ac:dyDescent="0.2">
      <c r="A34" s="167" t="s">
        <v>41</v>
      </c>
      <c r="B34" s="175" t="s">
        <v>755</v>
      </c>
      <c r="C34" s="203">
        <v>9685</v>
      </c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80">
        <v>9581</v>
      </c>
      <c r="P34" s="174"/>
    </row>
    <row r="35" spans="1:16" ht="15" customHeight="1" x14ac:dyDescent="0.2">
      <c r="A35" s="167" t="s">
        <v>42</v>
      </c>
      <c r="B35" s="175" t="s">
        <v>405</v>
      </c>
      <c r="C35" s="203">
        <v>23524</v>
      </c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80">
        <v>23524</v>
      </c>
      <c r="P35" s="174"/>
    </row>
    <row r="36" spans="1:16" ht="56.85" hidden="1" customHeight="1" x14ac:dyDescent="0.2">
      <c r="A36" s="167" t="s">
        <v>43</v>
      </c>
      <c r="B36" s="175" t="s">
        <v>402</v>
      </c>
      <c r="C36" s="203">
        <f t="shared" ref="C36:C41" si="5">SUM(D36:O36)</f>
        <v>0</v>
      </c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80"/>
      <c r="P36" s="174"/>
    </row>
    <row r="37" spans="1:16" ht="56.85" hidden="1" customHeight="1" x14ac:dyDescent="0.2">
      <c r="A37" s="167" t="s">
        <v>44</v>
      </c>
      <c r="B37" s="175" t="s">
        <v>403</v>
      </c>
      <c r="C37" s="203">
        <f t="shared" si="5"/>
        <v>0</v>
      </c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80"/>
      <c r="P37" s="174"/>
    </row>
    <row r="38" spans="1:16" ht="15" hidden="1" customHeight="1" x14ac:dyDescent="0.2">
      <c r="A38" s="167" t="s">
        <v>45</v>
      </c>
      <c r="B38" s="175" t="s">
        <v>404</v>
      </c>
      <c r="C38" s="203">
        <f t="shared" si="5"/>
        <v>0</v>
      </c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80"/>
      <c r="P38" s="174"/>
    </row>
    <row r="39" spans="1:16" ht="15" customHeight="1" x14ac:dyDescent="0.2">
      <c r="A39" s="167" t="s">
        <v>55</v>
      </c>
      <c r="B39" s="175" t="s">
        <v>518</v>
      </c>
      <c r="C39" s="203">
        <v>4777</v>
      </c>
      <c r="D39" s="176">
        <v>3277</v>
      </c>
      <c r="E39" s="176">
        <v>100</v>
      </c>
      <c r="F39" s="176">
        <v>50</v>
      </c>
      <c r="G39" s="176">
        <v>150</v>
      </c>
      <c r="H39" s="176">
        <v>150</v>
      </c>
      <c r="I39" s="176">
        <v>150</v>
      </c>
      <c r="J39" s="176">
        <v>150</v>
      </c>
      <c r="K39" s="176">
        <v>150</v>
      </c>
      <c r="L39" s="176">
        <v>150</v>
      </c>
      <c r="M39" s="176">
        <v>150</v>
      </c>
      <c r="N39" s="176">
        <v>150</v>
      </c>
      <c r="O39" s="180">
        <v>150</v>
      </c>
      <c r="P39" s="174"/>
    </row>
    <row r="40" spans="1:16" ht="15" customHeight="1" x14ac:dyDescent="0.2">
      <c r="A40" s="167" t="s">
        <v>56</v>
      </c>
      <c r="B40" s="175" t="s">
        <v>519</v>
      </c>
      <c r="C40" s="203">
        <f t="shared" si="5"/>
        <v>0</v>
      </c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80"/>
      <c r="P40" s="174"/>
    </row>
    <row r="41" spans="1:16" s="187" customFormat="1" ht="15" customHeight="1" x14ac:dyDescent="0.25">
      <c r="A41" s="167" t="s">
        <v>57</v>
      </c>
      <c r="B41" s="204" t="s">
        <v>396</v>
      </c>
      <c r="C41" s="205">
        <f t="shared" si="5"/>
        <v>385994</v>
      </c>
      <c r="D41" s="206">
        <f t="shared" ref="D41:O41" si="6">SUM(D24:D40)</f>
        <v>17729</v>
      </c>
      <c r="E41" s="206">
        <f t="shared" si="6"/>
        <v>16066</v>
      </c>
      <c r="F41" s="206">
        <f t="shared" si="6"/>
        <v>14652</v>
      </c>
      <c r="G41" s="206">
        <f t="shared" si="6"/>
        <v>61091</v>
      </c>
      <c r="H41" s="206">
        <f t="shared" si="6"/>
        <v>18893</v>
      </c>
      <c r="I41" s="206">
        <f t="shared" si="6"/>
        <v>15103</v>
      </c>
      <c r="J41" s="206">
        <f t="shared" si="6"/>
        <v>17843</v>
      </c>
      <c r="K41" s="206">
        <f t="shared" si="6"/>
        <v>123074</v>
      </c>
      <c r="L41" s="206">
        <f t="shared" si="6"/>
        <v>15486</v>
      </c>
      <c r="M41" s="206">
        <f t="shared" si="6"/>
        <v>22348</v>
      </c>
      <c r="N41" s="206">
        <f t="shared" si="6"/>
        <v>15900</v>
      </c>
      <c r="O41" s="207">
        <f t="shared" si="6"/>
        <v>47809</v>
      </c>
      <c r="P41" s="174"/>
    </row>
    <row r="42" spans="1:16" s="187" customFormat="1" ht="15" customHeight="1" x14ac:dyDescent="0.25">
      <c r="A42" s="167" t="s">
        <v>47</v>
      </c>
      <c r="B42" s="188" t="s">
        <v>406</v>
      </c>
      <c r="C42" s="208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90"/>
      <c r="P42" s="174"/>
    </row>
    <row r="43" spans="1:16" s="213" customFormat="1" ht="15" customHeight="1" thickBot="1" x14ac:dyDescent="0.25">
      <c r="A43" s="209" t="s">
        <v>199</v>
      </c>
      <c r="B43" s="210" t="s">
        <v>4</v>
      </c>
      <c r="C43" s="211">
        <f>SUM(C41:C42)</f>
        <v>385994</v>
      </c>
      <c r="D43" s="211">
        <f>SUM(D41:D42)</f>
        <v>17729</v>
      </c>
      <c r="E43" s="211">
        <f t="shared" ref="E43:O43" si="7">SUM(E41+E42)</f>
        <v>16066</v>
      </c>
      <c r="F43" s="211">
        <f t="shared" si="7"/>
        <v>14652</v>
      </c>
      <c r="G43" s="211">
        <f t="shared" si="7"/>
        <v>61091</v>
      </c>
      <c r="H43" s="211">
        <f t="shared" si="7"/>
        <v>18893</v>
      </c>
      <c r="I43" s="211">
        <f t="shared" si="7"/>
        <v>15103</v>
      </c>
      <c r="J43" s="211">
        <f t="shared" si="7"/>
        <v>17843</v>
      </c>
      <c r="K43" s="211">
        <f t="shared" si="7"/>
        <v>123074</v>
      </c>
      <c r="L43" s="211">
        <f t="shared" si="7"/>
        <v>15486</v>
      </c>
      <c r="M43" s="211">
        <f t="shared" si="7"/>
        <v>22348</v>
      </c>
      <c r="N43" s="211">
        <f t="shared" si="7"/>
        <v>15900</v>
      </c>
      <c r="O43" s="212">
        <f t="shared" si="7"/>
        <v>47809</v>
      </c>
      <c r="P43" s="174"/>
    </row>
    <row r="45" spans="1:16" x14ac:dyDescent="0.2">
      <c r="C45" s="214"/>
    </row>
    <row r="48" spans="1:16" x14ac:dyDescent="0.2">
      <c r="H48" s="215"/>
      <c r="I48" s="215"/>
      <c r="J48" s="215"/>
      <c r="K48" s="215"/>
    </row>
    <row r="49" spans="8:12" x14ac:dyDescent="0.2">
      <c r="H49" s="215"/>
      <c r="I49" s="215"/>
      <c r="J49" s="215"/>
      <c r="K49" s="215"/>
      <c r="L49" s="215"/>
    </row>
    <row r="50" spans="8:12" x14ac:dyDescent="0.2">
      <c r="I50" s="215"/>
      <c r="J50" s="215"/>
      <c r="K50" s="215"/>
      <c r="L50" s="215"/>
    </row>
    <row r="51" spans="8:12" x14ac:dyDescent="0.2">
      <c r="L51" s="215"/>
    </row>
    <row r="52" spans="8:12" x14ac:dyDescent="0.2">
      <c r="I52" s="215"/>
      <c r="L52" s="215"/>
    </row>
    <row r="53" spans="8:12" x14ac:dyDescent="0.2">
      <c r="H53" s="215"/>
      <c r="I53" s="215"/>
      <c r="J53" s="215"/>
      <c r="K53" s="215"/>
      <c r="L53" s="215"/>
    </row>
  </sheetData>
  <mergeCells count="1">
    <mergeCell ref="A1:A2"/>
  </mergeCells>
  <printOptions horizontalCentered="1"/>
  <pageMargins left="0.15748031496062992" right="0.15748031496062992" top="0.98425196850393704" bottom="0.23622047244094491" header="0.59055118110236227" footer="0.15748031496062992"/>
  <pageSetup paperSize="9" scale="70" orientation="landscape" horizontalDpi="300" verticalDpi="300" r:id="rId1"/>
  <headerFooter alignWithMargins="0">
    <oddHeader>&amp;C&amp;"Times New Roman,Félkövér"&amp;12Halimba község Önkormányzat 2019. évi előirányzat-felhasználási ütemterve (e Ft)&amp;R&amp;"Times New Roman,Félkövér"&amp;11 &amp;10 12. melléklet a 14/2019. (IX.24.)önkormányzati rendelethez</oddHeader>
    <oddFooter>&amp;R&amp;"Times New Roman,Normál"&amp;F&amp;"Arial CE,Normál"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2"/>
  <sheetViews>
    <sheetView view="pageLayout" zoomScaleNormal="100" workbookViewId="0">
      <pane xSplit="19995" topLeftCell="F1"/>
      <selection activeCell="I9" sqref="I9"/>
      <selection pane="topRight" activeCell="K1" sqref="K1:K2"/>
    </sheetView>
  </sheetViews>
  <sheetFormatPr defaultColWidth="7.5703125" defaultRowHeight="12.75" x14ac:dyDescent="0.2"/>
  <cols>
    <col min="1" max="1" width="6" style="217" customWidth="1"/>
    <col min="2" max="2" width="37.7109375" style="217" customWidth="1"/>
    <col min="3" max="3" width="21.28515625" style="217" customWidth="1"/>
    <col min="4" max="4" width="8.42578125" style="217" customWidth="1"/>
    <col min="5" max="5" width="8" style="217" customWidth="1"/>
    <col min="6" max="6" width="21.28515625" style="217" customWidth="1"/>
    <col min="7" max="7" width="8" style="217" customWidth="1"/>
    <col min="8" max="8" width="15.7109375" style="217" customWidth="1"/>
    <col min="9" max="10" width="8.42578125" style="217" customWidth="1"/>
    <col min="11" max="11" width="11" style="220" customWidth="1"/>
    <col min="12" max="256" width="7.5703125" style="217"/>
    <col min="257" max="257" width="6" style="217" customWidth="1"/>
    <col min="258" max="258" width="37.7109375" style="217" customWidth="1"/>
    <col min="259" max="259" width="21.28515625" style="217" customWidth="1"/>
    <col min="260" max="260" width="8.42578125" style="217" customWidth="1"/>
    <col min="261" max="261" width="8" style="217" customWidth="1"/>
    <col min="262" max="262" width="21.28515625" style="217" customWidth="1"/>
    <col min="263" max="263" width="8" style="217" customWidth="1"/>
    <col min="264" max="264" width="15.7109375" style="217" customWidth="1"/>
    <col min="265" max="266" width="8.42578125" style="217" customWidth="1"/>
    <col min="267" max="267" width="11" style="217" customWidth="1"/>
    <col min="268" max="512" width="7.5703125" style="217"/>
    <col min="513" max="513" width="6" style="217" customWidth="1"/>
    <col min="514" max="514" width="37.7109375" style="217" customWidth="1"/>
    <col min="515" max="515" width="21.28515625" style="217" customWidth="1"/>
    <col min="516" max="516" width="8.42578125" style="217" customWidth="1"/>
    <col min="517" max="517" width="8" style="217" customWidth="1"/>
    <col min="518" max="518" width="21.28515625" style="217" customWidth="1"/>
    <col min="519" max="519" width="8" style="217" customWidth="1"/>
    <col min="520" max="520" width="15.7109375" style="217" customWidth="1"/>
    <col min="521" max="522" width="8.42578125" style="217" customWidth="1"/>
    <col min="523" max="523" width="11" style="217" customWidth="1"/>
    <col min="524" max="768" width="7.5703125" style="217"/>
    <col min="769" max="769" width="6" style="217" customWidth="1"/>
    <col min="770" max="770" width="37.7109375" style="217" customWidth="1"/>
    <col min="771" max="771" width="21.28515625" style="217" customWidth="1"/>
    <col min="772" max="772" width="8.42578125" style="217" customWidth="1"/>
    <col min="773" max="773" width="8" style="217" customWidth="1"/>
    <col min="774" max="774" width="21.28515625" style="217" customWidth="1"/>
    <col min="775" max="775" width="8" style="217" customWidth="1"/>
    <col min="776" max="776" width="15.7109375" style="217" customWidth="1"/>
    <col min="777" max="778" width="8.42578125" style="217" customWidth="1"/>
    <col min="779" max="779" width="11" style="217" customWidth="1"/>
    <col min="780" max="1024" width="7.5703125" style="217"/>
    <col min="1025" max="1025" width="6" style="217" customWidth="1"/>
    <col min="1026" max="1026" width="37.7109375" style="217" customWidth="1"/>
    <col min="1027" max="1027" width="21.28515625" style="217" customWidth="1"/>
    <col min="1028" max="1028" width="8.42578125" style="217" customWidth="1"/>
    <col min="1029" max="1029" width="8" style="217" customWidth="1"/>
    <col min="1030" max="1030" width="21.28515625" style="217" customWidth="1"/>
    <col min="1031" max="1031" width="8" style="217" customWidth="1"/>
    <col min="1032" max="1032" width="15.7109375" style="217" customWidth="1"/>
    <col min="1033" max="1034" width="8.42578125" style="217" customWidth="1"/>
    <col min="1035" max="1035" width="11" style="217" customWidth="1"/>
    <col min="1036" max="1280" width="7.5703125" style="217"/>
    <col min="1281" max="1281" width="6" style="217" customWidth="1"/>
    <col min="1282" max="1282" width="37.7109375" style="217" customWidth="1"/>
    <col min="1283" max="1283" width="21.28515625" style="217" customWidth="1"/>
    <col min="1284" max="1284" width="8.42578125" style="217" customWidth="1"/>
    <col min="1285" max="1285" width="8" style="217" customWidth="1"/>
    <col min="1286" max="1286" width="21.28515625" style="217" customWidth="1"/>
    <col min="1287" max="1287" width="8" style="217" customWidth="1"/>
    <col min="1288" max="1288" width="15.7109375" style="217" customWidth="1"/>
    <col min="1289" max="1290" width="8.42578125" style="217" customWidth="1"/>
    <col min="1291" max="1291" width="11" style="217" customWidth="1"/>
    <col min="1292" max="1536" width="7.5703125" style="217"/>
    <col min="1537" max="1537" width="6" style="217" customWidth="1"/>
    <col min="1538" max="1538" width="37.7109375" style="217" customWidth="1"/>
    <col min="1539" max="1539" width="21.28515625" style="217" customWidth="1"/>
    <col min="1540" max="1540" width="8.42578125" style="217" customWidth="1"/>
    <col min="1541" max="1541" width="8" style="217" customWidth="1"/>
    <col min="1542" max="1542" width="21.28515625" style="217" customWidth="1"/>
    <col min="1543" max="1543" width="8" style="217" customWidth="1"/>
    <col min="1544" max="1544" width="15.7109375" style="217" customWidth="1"/>
    <col min="1545" max="1546" width="8.42578125" style="217" customWidth="1"/>
    <col min="1547" max="1547" width="11" style="217" customWidth="1"/>
    <col min="1548" max="1792" width="7.5703125" style="217"/>
    <col min="1793" max="1793" width="6" style="217" customWidth="1"/>
    <col min="1794" max="1794" width="37.7109375" style="217" customWidth="1"/>
    <col min="1795" max="1795" width="21.28515625" style="217" customWidth="1"/>
    <col min="1796" max="1796" width="8.42578125" style="217" customWidth="1"/>
    <col min="1797" max="1797" width="8" style="217" customWidth="1"/>
    <col min="1798" max="1798" width="21.28515625" style="217" customWidth="1"/>
    <col min="1799" max="1799" width="8" style="217" customWidth="1"/>
    <col min="1800" max="1800" width="15.7109375" style="217" customWidth="1"/>
    <col min="1801" max="1802" width="8.42578125" style="217" customWidth="1"/>
    <col min="1803" max="1803" width="11" style="217" customWidth="1"/>
    <col min="1804" max="2048" width="7.5703125" style="217"/>
    <col min="2049" max="2049" width="6" style="217" customWidth="1"/>
    <col min="2050" max="2050" width="37.7109375" style="217" customWidth="1"/>
    <col min="2051" max="2051" width="21.28515625" style="217" customWidth="1"/>
    <col min="2052" max="2052" width="8.42578125" style="217" customWidth="1"/>
    <col min="2053" max="2053" width="8" style="217" customWidth="1"/>
    <col min="2054" max="2054" width="21.28515625" style="217" customWidth="1"/>
    <col min="2055" max="2055" width="8" style="217" customWidth="1"/>
    <col min="2056" max="2056" width="15.7109375" style="217" customWidth="1"/>
    <col min="2057" max="2058" width="8.42578125" style="217" customWidth="1"/>
    <col min="2059" max="2059" width="11" style="217" customWidth="1"/>
    <col min="2060" max="2304" width="7.5703125" style="217"/>
    <col min="2305" max="2305" width="6" style="217" customWidth="1"/>
    <col min="2306" max="2306" width="37.7109375" style="217" customWidth="1"/>
    <col min="2307" max="2307" width="21.28515625" style="217" customWidth="1"/>
    <col min="2308" max="2308" width="8.42578125" style="217" customWidth="1"/>
    <col min="2309" max="2309" width="8" style="217" customWidth="1"/>
    <col min="2310" max="2310" width="21.28515625" style="217" customWidth="1"/>
    <col min="2311" max="2311" width="8" style="217" customWidth="1"/>
    <col min="2312" max="2312" width="15.7109375" style="217" customWidth="1"/>
    <col min="2313" max="2314" width="8.42578125" style="217" customWidth="1"/>
    <col min="2315" max="2315" width="11" style="217" customWidth="1"/>
    <col min="2316" max="2560" width="7.5703125" style="217"/>
    <col min="2561" max="2561" width="6" style="217" customWidth="1"/>
    <col min="2562" max="2562" width="37.7109375" style="217" customWidth="1"/>
    <col min="2563" max="2563" width="21.28515625" style="217" customWidth="1"/>
    <col min="2564" max="2564" width="8.42578125" style="217" customWidth="1"/>
    <col min="2565" max="2565" width="8" style="217" customWidth="1"/>
    <col min="2566" max="2566" width="21.28515625" style="217" customWidth="1"/>
    <col min="2567" max="2567" width="8" style="217" customWidth="1"/>
    <col min="2568" max="2568" width="15.7109375" style="217" customWidth="1"/>
    <col min="2569" max="2570" width="8.42578125" style="217" customWidth="1"/>
    <col min="2571" max="2571" width="11" style="217" customWidth="1"/>
    <col min="2572" max="2816" width="7.5703125" style="217"/>
    <col min="2817" max="2817" width="6" style="217" customWidth="1"/>
    <col min="2818" max="2818" width="37.7109375" style="217" customWidth="1"/>
    <col min="2819" max="2819" width="21.28515625" style="217" customWidth="1"/>
    <col min="2820" max="2820" width="8.42578125" style="217" customWidth="1"/>
    <col min="2821" max="2821" width="8" style="217" customWidth="1"/>
    <col min="2822" max="2822" width="21.28515625" style="217" customWidth="1"/>
    <col min="2823" max="2823" width="8" style="217" customWidth="1"/>
    <col min="2824" max="2824" width="15.7109375" style="217" customWidth="1"/>
    <col min="2825" max="2826" width="8.42578125" style="217" customWidth="1"/>
    <col min="2827" max="2827" width="11" style="217" customWidth="1"/>
    <col min="2828" max="3072" width="7.5703125" style="217"/>
    <col min="3073" max="3073" width="6" style="217" customWidth="1"/>
    <col min="3074" max="3074" width="37.7109375" style="217" customWidth="1"/>
    <col min="3075" max="3075" width="21.28515625" style="217" customWidth="1"/>
    <col min="3076" max="3076" width="8.42578125" style="217" customWidth="1"/>
    <col min="3077" max="3077" width="8" style="217" customWidth="1"/>
    <col min="3078" max="3078" width="21.28515625" style="217" customWidth="1"/>
    <col min="3079" max="3079" width="8" style="217" customWidth="1"/>
    <col min="3080" max="3080" width="15.7109375" style="217" customWidth="1"/>
    <col min="3081" max="3082" width="8.42578125" style="217" customWidth="1"/>
    <col min="3083" max="3083" width="11" style="217" customWidth="1"/>
    <col min="3084" max="3328" width="7.5703125" style="217"/>
    <col min="3329" max="3329" width="6" style="217" customWidth="1"/>
    <col min="3330" max="3330" width="37.7109375" style="217" customWidth="1"/>
    <col min="3331" max="3331" width="21.28515625" style="217" customWidth="1"/>
    <col min="3332" max="3332" width="8.42578125" style="217" customWidth="1"/>
    <col min="3333" max="3333" width="8" style="217" customWidth="1"/>
    <col min="3334" max="3334" width="21.28515625" style="217" customWidth="1"/>
    <col min="3335" max="3335" width="8" style="217" customWidth="1"/>
    <col min="3336" max="3336" width="15.7109375" style="217" customWidth="1"/>
    <col min="3337" max="3338" width="8.42578125" style="217" customWidth="1"/>
    <col min="3339" max="3339" width="11" style="217" customWidth="1"/>
    <col min="3340" max="3584" width="7.5703125" style="217"/>
    <col min="3585" max="3585" width="6" style="217" customWidth="1"/>
    <col min="3586" max="3586" width="37.7109375" style="217" customWidth="1"/>
    <col min="3587" max="3587" width="21.28515625" style="217" customWidth="1"/>
    <col min="3588" max="3588" width="8.42578125" style="217" customWidth="1"/>
    <col min="3589" max="3589" width="8" style="217" customWidth="1"/>
    <col min="3590" max="3590" width="21.28515625" style="217" customWidth="1"/>
    <col min="3591" max="3591" width="8" style="217" customWidth="1"/>
    <col min="3592" max="3592" width="15.7109375" style="217" customWidth="1"/>
    <col min="3593" max="3594" width="8.42578125" style="217" customWidth="1"/>
    <col min="3595" max="3595" width="11" style="217" customWidth="1"/>
    <col min="3596" max="3840" width="7.5703125" style="217"/>
    <col min="3841" max="3841" width="6" style="217" customWidth="1"/>
    <col min="3842" max="3842" width="37.7109375" style="217" customWidth="1"/>
    <col min="3843" max="3843" width="21.28515625" style="217" customWidth="1"/>
    <col min="3844" max="3844" width="8.42578125" style="217" customWidth="1"/>
    <col min="3845" max="3845" width="8" style="217" customWidth="1"/>
    <col min="3846" max="3846" width="21.28515625" style="217" customWidth="1"/>
    <col min="3847" max="3847" width="8" style="217" customWidth="1"/>
    <col min="3848" max="3848" width="15.7109375" style="217" customWidth="1"/>
    <col min="3849" max="3850" width="8.42578125" style="217" customWidth="1"/>
    <col min="3851" max="3851" width="11" style="217" customWidth="1"/>
    <col min="3852" max="4096" width="7.5703125" style="217"/>
    <col min="4097" max="4097" width="6" style="217" customWidth="1"/>
    <col min="4098" max="4098" width="37.7109375" style="217" customWidth="1"/>
    <col min="4099" max="4099" width="21.28515625" style="217" customWidth="1"/>
    <col min="4100" max="4100" width="8.42578125" style="217" customWidth="1"/>
    <col min="4101" max="4101" width="8" style="217" customWidth="1"/>
    <col min="4102" max="4102" width="21.28515625" style="217" customWidth="1"/>
    <col min="4103" max="4103" width="8" style="217" customWidth="1"/>
    <col min="4104" max="4104" width="15.7109375" style="217" customWidth="1"/>
    <col min="4105" max="4106" width="8.42578125" style="217" customWidth="1"/>
    <col min="4107" max="4107" width="11" style="217" customWidth="1"/>
    <col min="4108" max="4352" width="7.5703125" style="217"/>
    <col min="4353" max="4353" width="6" style="217" customWidth="1"/>
    <col min="4354" max="4354" width="37.7109375" style="217" customWidth="1"/>
    <col min="4355" max="4355" width="21.28515625" style="217" customWidth="1"/>
    <col min="4356" max="4356" width="8.42578125" style="217" customWidth="1"/>
    <col min="4357" max="4357" width="8" style="217" customWidth="1"/>
    <col min="4358" max="4358" width="21.28515625" style="217" customWidth="1"/>
    <col min="4359" max="4359" width="8" style="217" customWidth="1"/>
    <col min="4360" max="4360" width="15.7109375" style="217" customWidth="1"/>
    <col min="4361" max="4362" width="8.42578125" style="217" customWidth="1"/>
    <col min="4363" max="4363" width="11" style="217" customWidth="1"/>
    <col min="4364" max="4608" width="7.5703125" style="217"/>
    <col min="4609" max="4609" width="6" style="217" customWidth="1"/>
    <col min="4610" max="4610" width="37.7109375" style="217" customWidth="1"/>
    <col min="4611" max="4611" width="21.28515625" style="217" customWidth="1"/>
    <col min="4612" max="4612" width="8.42578125" style="217" customWidth="1"/>
    <col min="4613" max="4613" width="8" style="217" customWidth="1"/>
    <col min="4614" max="4614" width="21.28515625" style="217" customWidth="1"/>
    <col min="4615" max="4615" width="8" style="217" customWidth="1"/>
    <col min="4616" max="4616" width="15.7109375" style="217" customWidth="1"/>
    <col min="4617" max="4618" width="8.42578125" style="217" customWidth="1"/>
    <col min="4619" max="4619" width="11" style="217" customWidth="1"/>
    <col min="4620" max="4864" width="7.5703125" style="217"/>
    <col min="4865" max="4865" width="6" style="217" customWidth="1"/>
    <col min="4866" max="4866" width="37.7109375" style="217" customWidth="1"/>
    <col min="4867" max="4867" width="21.28515625" style="217" customWidth="1"/>
    <col min="4868" max="4868" width="8.42578125" style="217" customWidth="1"/>
    <col min="4869" max="4869" width="8" style="217" customWidth="1"/>
    <col min="4870" max="4870" width="21.28515625" style="217" customWidth="1"/>
    <col min="4871" max="4871" width="8" style="217" customWidth="1"/>
    <col min="4872" max="4872" width="15.7109375" style="217" customWidth="1"/>
    <col min="4873" max="4874" width="8.42578125" style="217" customWidth="1"/>
    <col min="4875" max="4875" width="11" style="217" customWidth="1"/>
    <col min="4876" max="5120" width="7.5703125" style="217"/>
    <col min="5121" max="5121" width="6" style="217" customWidth="1"/>
    <col min="5122" max="5122" width="37.7109375" style="217" customWidth="1"/>
    <col min="5123" max="5123" width="21.28515625" style="217" customWidth="1"/>
    <col min="5124" max="5124" width="8.42578125" style="217" customWidth="1"/>
    <col min="5125" max="5125" width="8" style="217" customWidth="1"/>
    <col min="5126" max="5126" width="21.28515625" style="217" customWidth="1"/>
    <col min="5127" max="5127" width="8" style="217" customWidth="1"/>
    <col min="5128" max="5128" width="15.7109375" style="217" customWidth="1"/>
    <col min="5129" max="5130" width="8.42578125" style="217" customWidth="1"/>
    <col min="5131" max="5131" width="11" style="217" customWidth="1"/>
    <col min="5132" max="5376" width="7.5703125" style="217"/>
    <col min="5377" max="5377" width="6" style="217" customWidth="1"/>
    <col min="5378" max="5378" width="37.7109375" style="217" customWidth="1"/>
    <col min="5379" max="5379" width="21.28515625" style="217" customWidth="1"/>
    <col min="5380" max="5380" width="8.42578125" style="217" customWidth="1"/>
    <col min="5381" max="5381" width="8" style="217" customWidth="1"/>
    <col min="5382" max="5382" width="21.28515625" style="217" customWidth="1"/>
    <col min="5383" max="5383" width="8" style="217" customWidth="1"/>
    <col min="5384" max="5384" width="15.7109375" style="217" customWidth="1"/>
    <col min="5385" max="5386" width="8.42578125" style="217" customWidth="1"/>
    <col min="5387" max="5387" width="11" style="217" customWidth="1"/>
    <col min="5388" max="5632" width="7.5703125" style="217"/>
    <col min="5633" max="5633" width="6" style="217" customWidth="1"/>
    <col min="5634" max="5634" width="37.7109375" style="217" customWidth="1"/>
    <col min="5635" max="5635" width="21.28515625" style="217" customWidth="1"/>
    <col min="5636" max="5636" width="8.42578125" style="217" customWidth="1"/>
    <col min="5637" max="5637" width="8" style="217" customWidth="1"/>
    <col min="5638" max="5638" width="21.28515625" style="217" customWidth="1"/>
    <col min="5639" max="5639" width="8" style="217" customWidth="1"/>
    <col min="5640" max="5640" width="15.7109375" style="217" customWidth="1"/>
    <col min="5641" max="5642" width="8.42578125" style="217" customWidth="1"/>
    <col min="5643" max="5643" width="11" style="217" customWidth="1"/>
    <col min="5644" max="5888" width="7.5703125" style="217"/>
    <col min="5889" max="5889" width="6" style="217" customWidth="1"/>
    <col min="5890" max="5890" width="37.7109375" style="217" customWidth="1"/>
    <col min="5891" max="5891" width="21.28515625" style="217" customWidth="1"/>
    <col min="5892" max="5892" width="8.42578125" style="217" customWidth="1"/>
    <col min="5893" max="5893" width="8" style="217" customWidth="1"/>
    <col min="5894" max="5894" width="21.28515625" style="217" customWidth="1"/>
    <col min="5895" max="5895" width="8" style="217" customWidth="1"/>
    <col min="5896" max="5896" width="15.7109375" style="217" customWidth="1"/>
    <col min="5897" max="5898" width="8.42578125" style="217" customWidth="1"/>
    <col min="5899" max="5899" width="11" style="217" customWidth="1"/>
    <col min="5900" max="6144" width="7.5703125" style="217"/>
    <col min="6145" max="6145" width="6" style="217" customWidth="1"/>
    <col min="6146" max="6146" width="37.7109375" style="217" customWidth="1"/>
    <col min="6147" max="6147" width="21.28515625" style="217" customWidth="1"/>
    <col min="6148" max="6148" width="8.42578125" style="217" customWidth="1"/>
    <col min="6149" max="6149" width="8" style="217" customWidth="1"/>
    <col min="6150" max="6150" width="21.28515625" style="217" customWidth="1"/>
    <col min="6151" max="6151" width="8" style="217" customWidth="1"/>
    <col min="6152" max="6152" width="15.7109375" style="217" customWidth="1"/>
    <col min="6153" max="6154" width="8.42578125" style="217" customWidth="1"/>
    <col min="6155" max="6155" width="11" style="217" customWidth="1"/>
    <col min="6156" max="6400" width="7.5703125" style="217"/>
    <col min="6401" max="6401" width="6" style="217" customWidth="1"/>
    <col min="6402" max="6402" width="37.7109375" style="217" customWidth="1"/>
    <col min="6403" max="6403" width="21.28515625" style="217" customWidth="1"/>
    <col min="6404" max="6404" width="8.42578125" style="217" customWidth="1"/>
    <col min="6405" max="6405" width="8" style="217" customWidth="1"/>
    <col min="6406" max="6406" width="21.28515625" style="217" customWidth="1"/>
    <col min="6407" max="6407" width="8" style="217" customWidth="1"/>
    <col min="6408" max="6408" width="15.7109375" style="217" customWidth="1"/>
    <col min="6409" max="6410" width="8.42578125" style="217" customWidth="1"/>
    <col min="6411" max="6411" width="11" style="217" customWidth="1"/>
    <col min="6412" max="6656" width="7.5703125" style="217"/>
    <col min="6657" max="6657" width="6" style="217" customWidth="1"/>
    <col min="6658" max="6658" width="37.7109375" style="217" customWidth="1"/>
    <col min="6659" max="6659" width="21.28515625" style="217" customWidth="1"/>
    <col min="6660" max="6660" width="8.42578125" style="217" customWidth="1"/>
    <col min="6661" max="6661" width="8" style="217" customWidth="1"/>
    <col min="6662" max="6662" width="21.28515625" style="217" customWidth="1"/>
    <col min="6663" max="6663" width="8" style="217" customWidth="1"/>
    <col min="6664" max="6664" width="15.7109375" style="217" customWidth="1"/>
    <col min="6665" max="6666" width="8.42578125" style="217" customWidth="1"/>
    <col min="6667" max="6667" width="11" style="217" customWidth="1"/>
    <col min="6668" max="6912" width="7.5703125" style="217"/>
    <col min="6913" max="6913" width="6" style="217" customWidth="1"/>
    <col min="6914" max="6914" width="37.7109375" style="217" customWidth="1"/>
    <col min="6915" max="6915" width="21.28515625" style="217" customWidth="1"/>
    <col min="6916" max="6916" width="8.42578125" style="217" customWidth="1"/>
    <col min="6917" max="6917" width="8" style="217" customWidth="1"/>
    <col min="6918" max="6918" width="21.28515625" style="217" customWidth="1"/>
    <col min="6919" max="6919" width="8" style="217" customWidth="1"/>
    <col min="6920" max="6920" width="15.7109375" style="217" customWidth="1"/>
    <col min="6921" max="6922" width="8.42578125" style="217" customWidth="1"/>
    <col min="6923" max="6923" width="11" style="217" customWidth="1"/>
    <col min="6924" max="7168" width="7.5703125" style="217"/>
    <col min="7169" max="7169" width="6" style="217" customWidth="1"/>
    <col min="7170" max="7170" width="37.7109375" style="217" customWidth="1"/>
    <col min="7171" max="7171" width="21.28515625" style="217" customWidth="1"/>
    <col min="7172" max="7172" width="8.42578125" style="217" customWidth="1"/>
    <col min="7173" max="7173" width="8" style="217" customWidth="1"/>
    <col min="7174" max="7174" width="21.28515625" style="217" customWidth="1"/>
    <col min="7175" max="7175" width="8" style="217" customWidth="1"/>
    <col min="7176" max="7176" width="15.7109375" style="217" customWidth="1"/>
    <col min="7177" max="7178" width="8.42578125" style="217" customWidth="1"/>
    <col min="7179" max="7179" width="11" style="217" customWidth="1"/>
    <col min="7180" max="7424" width="7.5703125" style="217"/>
    <col min="7425" max="7425" width="6" style="217" customWidth="1"/>
    <col min="7426" max="7426" width="37.7109375" style="217" customWidth="1"/>
    <col min="7427" max="7427" width="21.28515625" style="217" customWidth="1"/>
    <col min="7428" max="7428" width="8.42578125" style="217" customWidth="1"/>
    <col min="7429" max="7429" width="8" style="217" customWidth="1"/>
    <col min="7430" max="7430" width="21.28515625" style="217" customWidth="1"/>
    <col min="7431" max="7431" width="8" style="217" customWidth="1"/>
    <col min="7432" max="7432" width="15.7109375" style="217" customWidth="1"/>
    <col min="7433" max="7434" width="8.42578125" style="217" customWidth="1"/>
    <col min="7435" max="7435" width="11" style="217" customWidth="1"/>
    <col min="7436" max="7680" width="7.5703125" style="217"/>
    <col min="7681" max="7681" width="6" style="217" customWidth="1"/>
    <col min="7682" max="7682" width="37.7109375" style="217" customWidth="1"/>
    <col min="7683" max="7683" width="21.28515625" style="217" customWidth="1"/>
    <col min="7684" max="7684" width="8.42578125" style="217" customWidth="1"/>
    <col min="7685" max="7685" width="8" style="217" customWidth="1"/>
    <col min="7686" max="7686" width="21.28515625" style="217" customWidth="1"/>
    <col min="7687" max="7687" width="8" style="217" customWidth="1"/>
    <col min="7688" max="7688" width="15.7109375" style="217" customWidth="1"/>
    <col min="7689" max="7690" width="8.42578125" style="217" customWidth="1"/>
    <col min="7691" max="7691" width="11" style="217" customWidth="1"/>
    <col min="7692" max="7936" width="7.5703125" style="217"/>
    <col min="7937" max="7937" width="6" style="217" customWidth="1"/>
    <col min="7938" max="7938" width="37.7109375" style="217" customWidth="1"/>
    <col min="7939" max="7939" width="21.28515625" style="217" customWidth="1"/>
    <col min="7940" max="7940" width="8.42578125" style="217" customWidth="1"/>
    <col min="7941" max="7941" width="8" style="217" customWidth="1"/>
    <col min="7942" max="7942" width="21.28515625" style="217" customWidth="1"/>
    <col min="7943" max="7943" width="8" style="217" customWidth="1"/>
    <col min="7944" max="7944" width="15.7109375" style="217" customWidth="1"/>
    <col min="7945" max="7946" width="8.42578125" style="217" customWidth="1"/>
    <col min="7947" max="7947" width="11" style="217" customWidth="1"/>
    <col min="7948" max="8192" width="7.5703125" style="217"/>
    <col min="8193" max="8193" width="6" style="217" customWidth="1"/>
    <col min="8194" max="8194" width="37.7109375" style="217" customWidth="1"/>
    <col min="8195" max="8195" width="21.28515625" style="217" customWidth="1"/>
    <col min="8196" max="8196" width="8.42578125" style="217" customWidth="1"/>
    <col min="8197" max="8197" width="8" style="217" customWidth="1"/>
    <col min="8198" max="8198" width="21.28515625" style="217" customWidth="1"/>
    <col min="8199" max="8199" width="8" style="217" customWidth="1"/>
    <col min="8200" max="8200" width="15.7109375" style="217" customWidth="1"/>
    <col min="8201" max="8202" width="8.42578125" style="217" customWidth="1"/>
    <col min="8203" max="8203" width="11" style="217" customWidth="1"/>
    <col min="8204" max="8448" width="7.5703125" style="217"/>
    <col min="8449" max="8449" width="6" style="217" customWidth="1"/>
    <col min="8450" max="8450" width="37.7109375" style="217" customWidth="1"/>
    <col min="8451" max="8451" width="21.28515625" style="217" customWidth="1"/>
    <col min="8452" max="8452" width="8.42578125" style="217" customWidth="1"/>
    <col min="8453" max="8453" width="8" style="217" customWidth="1"/>
    <col min="8454" max="8454" width="21.28515625" style="217" customWidth="1"/>
    <col min="8455" max="8455" width="8" style="217" customWidth="1"/>
    <col min="8456" max="8456" width="15.7109375" style="217" customWidth="1"/>
    <col min="8457" max="8458" width="8.42578125" style="217" customWidth="1"/>
    <col min="8459" max="8459" width="11" style="217" customWidth="1"/>
    <col min="8460" max="8704" width="7.5703125" style="217"/>
    <col min="8705" max="8705" width="6" style="217" customWidth="1"/>
    <col min="8706" max="8706" width="37.7109375" style="217" customWidth="1"/>
    <col min="8707" max="8707" width="21.28515625" style="217" customWidth="1"/>
    <col min="8708" max="8708" width="8.42578125" style="217" customWidth="1"/>
    <col min="8709" max="8709" width="8" style="217" customWidth="1"/>
    <col min="8710" max="8710" width="21.28515625" style="217" customWidth="1"/>
    <col min="8711" max="8711" width="8" style="217" customWidth="1"/>
    <col min="8712" max="8712" width="15.7109375" style="217" customWidth="1"/>
    <col min="8713" max="8714" width="8.42578125" style="217" customWidth="1"/>
    <col min="8715" max="8715" width="11" style="217" customWidth="1"/>
    <col min="8716" max="8960" width="7.5703125" style="217"/>
    <col min="8961" max="8961" width="6" style="217" customWidth="1"/>
    <col min="8962" max="8962" width="37.7109375" style="217" customWidth="1"/>
    <col min="8963" max="8963" width="21.28515625" style="217" customWidth="1"/>
    <col min="8964" max="8964" width="8.42578125" style="217" customWidth="1"/>
    <col min="8965" max="8965" width="8" style="217" customWidth="1"/>
    <col min="8966" max="8966" width="21.28515625" style="217" customWidth="1"/>
    <col min="8967" max="8967" width="8" style="217" customWidth="1"/>
    <col min="8968" max="8968" width="15.7109375" style="217" customWidth="1"/>
    <col min="8969" max="8970" width="8.42578125" style="217" customWidth="1"/>
    <col min="8971" max="8971" width="11" style="217" customWidth="1"/>
    <col min="8972" max="9216" width="7.5703125" style="217"/>
    <col min="9217" max="9217" width="6" style="217" customWidth="1"/>
    <col min="9218" max="9218" width="37.7109375" style="217" customWidth="1"/>
    <col min="9219" max="9219" width="21.28515625" style="217" customWidth="1"/>
    <col min="9220" max="9220" width="8.42578125" style="217" customWidth="1"/>
    <col min="9221" max="9221" width="8" style="217" customWidth="1"/>
    <col min="9222" max="9222" width="21.28515625" style="217" customWidth="1"/>
    <col min="9223" max="9223" width="8" style="217" customWidth="1"/>
    <col min="9224" max="9224" width="15.7109375" style="217" customWidth="1"/>
    <col min="9225" max="9226" width="8.42578125" style="217" customWidth="1"/>
    <col min="9227" max="9227" width="11" style="217" customWidth="1"/>
    <col min="9228" max="9472" width="7.5703125" style="217"/>
    <col min="9473" max="9473" width="6" style="217" customWidth="1"/>
    <col min="9474" max="9474" width="37.7109375" style="217" customWidth="1"/>
    <col min="9475" max="9475" width="21.28515625" style="217" customWidth="1"/>
    <col min="9476" max="9476" width="8.42578125" style="217" customWidth="1"/>
    <col min="9477" max="9477" width="8" style="217" customWidth="1"/>
    <col min="9478" max="9478" width="21.28515625" style="217" customWidth="1"/>
    <col min="9479" max="9479" width="8" style="217" customWidth="1"/>
    <col min="9480" max="9480" width="15.7109375" style="217" customWidth="1"/>
    <col min="9481" max="9482" width="8.42578125" style="217" customWidth="1"/>
    <col min="9483" max="9483" width="11" style="217" customWidth="1"/>
    <col min="9484" max="9728" width="7.5703125" style="217"/>
    <col min="9729" max="9729" width="6" style="217" customWidth="1"/>
    <col min="9730" max="9730" width="37.7109375" style="217" customWidth="1"/>
    <col min="9731" max="9731" width="21.28515625" style="217" customWidth="1"/>
    <col min="9732" max="9732" width="8.42578125" style="217" customWidth="1"/>
    <col min="9733" max="9733" width="8" style="217" customWidth="1"/>
    <col min="9734" max="9734" width="21.28515625" style="217" customWidth="1"/>
    <col min="9735" max="9735" width="8" style="217" customWidth="1"/>
    <col min="9736" max="9736" width="15.7109375" style="217" customWidth="1"/>
    <col min="9737" max="9738" width="8.42578125" style="217" customWidth="1"/>
    <col min="9739" max="9739" width="11" style="217" customWidth="1"/>
    <col min="9740" max="9984" width="7.5703125" style="217"/>
    <col min="9985" max="9985" width="6" style="217" customWidth="1"/>
    <col min="9986" max="9986" width="37.7109375" style="217" customWidth="1"/>
    <col min="9987" max="9987" width="21.28515625" style="217" customWidth="1"/>
    <col min="9988" max="9988" width="8.42578125" style="217" customWidth="1"/>
    <col min="9989" max="9989" width="8" style="217" customWidth="1"/>
    <col min="9990" max="9990" width="21.28515625" style="217" customWidth="1"/>
    <col min="9991" max="9991" width="8" style="217" customWidth="1"/>
    <col min="9992" max="9992" width="15.7109375" style="217" customWidth="1"/>
    <col min="9993" max="9994" width="8.42578125" style="217" customWidth="1"/>
    <col min="9995" max="9995" width="11" style="217" customWidth="1"/>
    <col min="9996" max="10240" width="7.5703125" style="217"/>
    <col min="10241" max="10241" width="6" style="217" customWidth="1"/>
    <col min="10242" max="10242" width="37.7109375" style="217" customWidth="1"/>
    <col min="10243" max="10243" width="21.28515625" style="217" customWidth="1"/>
    <col min="10244" max="10244" width="8.42578125" style="217" customWidth="1"/>
    <col min="10245" max="10245" width="8" style="217" customWidth="1"/>
    <col min="10246" max="10246" width="21.28515625" style="217" customWidth="1"/>
    <col min="10247" max="10247" width="8" style="217" customWidth="1"/>
    <col min="10248" max="10248" width="15.7109375" style="217" customWidth="1"/>
    <col min="10249" max="10250" width="8.42578125" style="217" customWidth="1"/>
    <col min="10251" max="10251" width="11" style="217" customWidth="1"/>
    <col min="10252" max="10496" width="7.5703125" style="217"/>
    <col min="10497" max="10497" width="6" style="217" customWidth="1"/>
    <col min="10498" max="10498" width="37.7109375" style="217" customWidth="1"/>
    <col min="10499" max="10499" width="21.28515625" style="217" customWidth="1"/>
    <col min="10500" max="10500" width="8.42578125" style="217" customWidth="1"/>
    <col min="10501" max="10501" width="8" style="217" customWidth="1"/>
    <col min="10502" max="10502" width="21.28515625" style="217" customWidth="1"/>
    <col min="10503" max="10503" width="8" style="217" customWidth="1"/>
    <col min="10504" max="10504" width="15.7109375" style="217" customWidth="1"/>
    <col min="10505" max="10506" width="8.42578125" style="217" customWidth="1"/>
    <col min="10507" max="10507" width="11" style="217" customWidth="1"/>
    <col min="10508" max="10752" width="7.5703125" style="217"/>
    <col min="10753" max="10753" width="6" style="217" customWidth="1"/>
    <col min="10754" max="10754" width="37.7109375" style="217" customWidth="1"/>
    <col min="10755" max="10755" width="21.28515625" style="217" customWidth="1"/>
    <col min="10756" max="10756" width="8.42578125" style="217" customWidth="1"/>
    <col min="10757" max="10757" width="8" style="217" customWidth="1"/>
    <col min="10758" max="10758" width="21.28515625" style="217" customWidth="1"/>
    <col min="10759" max="10759" width="8" style="217" customWidth="1"/>
    <col min="10760" max="10760" width="15.7109375" style="217" customWidth="1"/>
    <col min="10761" max="10762" width="8.42578125" style="217" customWidth="1"/>
    <col min="10763" max="10763" width="11" style="217" customWidth="1"/>
    <col min="10764" max="11008" width="7.5703125" style="217"/>
    <col min="11009" max="11009" width="6" style="217" customWidth="1"/>
    <col min="11010" max="11010" width="37.7109375" style="217" customWidth="1"/>
    <col min="11011" max="11011" width="21.28515625" style="217" customWidth="1"/>
    <col min="11012" max="11012" width="8.42578125" style="217" customWidth="1"/>
    <col min="11013" max="11013" width="8" style="217" customWidth="1"/>
    <col min="11014" max="11014" width="21.28515625" style="217" customWidth="1"/>
    <col min="11015" max="11015" width="8" style="217" customWidth="1"/>
    <col min="11016" max="11016" width="15.7109375" style="217" customWidth="1"/>
    <col min="11017" max="11018" width="8.42578125" style="217" customWidth="1"/>
    <col min="11019" max="11019" width="11" style="217" customWidth="1"/>
    <col min="11020" max="11264" width="7.5703125" style="217"/>
    <col min="11265" max="11265" width="6" style="217" customWidth="1"/>
    <col min="11266" max="11266" width="37.7109375" style="217" customWidth="1"/>
    <col min="11267" max="11267" width="21.28515625" style="217" customWidth="1"/>
    <col min="11268" max="11268" width="8.42578125" style="217" customWidth="1"/>
    <col min="11269" max="11269" width="8" style="217" customWidth="1"/>
    <col min="11270" max="11270" width="21.28515625" style="217" customWidth="1"/>
    <col min="11271" max="11271" width="8" style="217" customWidth="1"/>
    <col min="11272" max="11272" width="15.7109375" style="217" customWidth="1"/>
    <col min="11273" max="11274" width="8.42578125" style="217" customWidth="1"/>
    <col min="11275" max="11275" width="11" style="217" customWidth="1"/>
    <col min="11276" max="11520" width="7.5703125" style="217"/>
    <col min="11521" max="11521" width="6" style="217" customWidth="1"/>
    <col min="11522" max="11522" width="37.7109375" style="217" customWidth="1"/>
    <col min="11523" max="11523" width="21.28515625" style="217" customWidth="1"/>
    <col min="11524" max="11524" width="8.42578125" style="217" customWidth="1"/>
    <col min="11525" max="11525" width="8" style="217" customWidth="1"/>
    <col min="11526" max="11526" width="21.28515625" style="217" customWidth="1"/>
    <col min="11527" max="11527" width="8" style="217" customWidth="1"/>
    <col min="11528" max="11528" width="15.7109375" style="217" customWidth="1"/>
    <col min="11529" max="11530" width="8.42578125" style="217" customWidth="1"/>
    <col min="11531" max="11531" width="11" style="217" customWidth="1"/>
    <col min="11532" max="11776" width="7.5703125" style="217"/>
    <col min="11777" max="11777" width="6" style="217" customWidth="1"/>
    <col min="11778" max="11778" width="37.7109375" style="217" customWidth="1"/>
    <col min="11779" max="11779" width="21.28515625" style="217" customWidth="1"/>
    <col min="11780" max="11780" width="8.42578125" style="217" customWidth="1"/>
    <col min="11781" max="11781" width="8" style="217" customWidth="1"/>
    <col min="11782" max="11782" width="21.28515625" style="217" customWidth="1"/>
    <col min="11783" max="11783" width="8" style="217" customWidth="1"/>
    <col min="11784" max="11784" width="15.7109375" style="217" customWidth="1"/>
    <col min="11785" max="11786" width="8.42578125" style="217" customWidth="1"/>
    <col min="11787" max="11787" width="11" style="217" customWidth="1"/>
    <col min="11788" max="12032" width="7.5703125" style="217"/>
    <col min="12033" max="12033" width="6" style="217" customWidth="1"/>
    <col min="12034" max="12034" width="37.7109375" style="217" customWidth="1"/>
    <col min="12035" max="12035" width="21.28515625" style="217" customWidth="1"/>
    <col min="12036" max="12036" width="8.42578125" style="217" customWidth="1"/>
    <col min="12037" max="12037" width="8" style="217" customWidth="1"/>
    <col min="12038" max="12038" width="21.28515625" style="217" customWidth="1"/>
    <col min="12039" max="12039" width="8" style="217" customWidth="1"/>
    <col min="12040" max="12040" width="15.7109375" style="217" customWidth="1"/>
    <col min="12041" max="12042" width="8.42578125" style="217" customWidth="1"/>
    <col min="12043" max="12043" width="11" style="217" customWidth="1"/>
    <col min="12044" max="12288" width="7.5703125" style="217"/>
    <col min="12289" max="12289" width="6" style="217" customWidth="1"/>
    <col min="12290" max="12290" width="37.7109375" style="217" customWidth="1"/>
    <col min="12291" max="12291" width="21.28515625" style="217" customWidth="1"/>
    <col min="12292" max="12292" width="8.42578125" style="217" customWidth="1"/>
    <col min="12293" max="12293" width="8" style="217" customWidth="1"/>
    <col min="12294" max="12294" width="21.28515625" style="217" customWidth="1"/>
    <col min="12295" max="12295" width="8" style="217" customWidth="1"/>
    <col min="12296" max="12296" width="15.7109375" style="217" customWidth="1"/>
    <col min="12297" max="12298" width="8.42578125" style="217" customWidth="1"/>
    <col min="12299" max="12299" width="11" style="217" customWidth="1"/>
    <col min="12300" max="12544" width="7.5703125" style="217"/>
    <col min="12545" max="12545" width="6" style="217" customWidth="1"/>
    <col min="12546" max="12546" width="37.7109375" style="217" customWidth="1"/>
    <col min="12547" max="12547" width="21.28515625" style="217" customWidth="1"/>
    <col min="12548" max="12548" width="8.42578125" style="217" customWidth="1"/>
    <col min="12549" max="12549" width="8" style="217" customWidth="1"/>
    <col min="12550" max="12550" width="21.28515625" style="217" customWidth="1"/>
    <col min="12551" max="12551" width="8" style="217" customWidth="1"/>
    <col min="12552" max="12552" width="15.7109375" style="217" customWidth="1"/>
    <col min="12553" max="12554" width="8.42578125" style="217" customWidth="1"/>
    <col min="12555" max="12555" width="11" style="217" customWidth="1"/>
    <col min="12556" max="12800" width="7.5703125" style="217"/>
    <col min="12801" max="12801" width="6" style="217" customWidth="1"/>
    <col min="12802" max="12802" width="37.7109375" style="217" customWidth="1"/>
    <col min="12803" max="12803" width="21.28515625" style="217" customWidth="1"/>
    <col min="12804" max="12804" width="8.42578125" style="217" customWidth="1"/>
    <col min="12805" max="12805" width="8" style="217" customWidth="1"/>
    <col min="12806" max="12806" width="21.28515625" style="217" customWidth="1"/>
    <col min="12807" max="12807" width="8" style="217" customWidth="1"/>
    <col min="12808" max="12808" width="15.7109375" style="217" customWidth="1"/>
    <col min="12809" max="12810" width="8.42578125" style="217" customWidth="1"/>
    <col min="12811" max="12811" width="11" style="217" customWidth="1"/>
    <col min="12812" max="13056" width="7.5703125" style="217"/>
    <col min="13057" max="13057" width="6" style="217" customWidth="1"/>
    <col min="13058" max="13058" width="37.7109375" style="217" customWidth="1"/>
    <col min="13059" max="13059" width="21.28515625" style="217" customWidth="1"/>
    <col min="13060" max="13060" width="8.42578125" style="217" customWidth="1"/>
    <col min="13061" max="13061" width="8" style="217" customWidth="1"/>
    <col min="13062" max="13062" width="21.28515625" style="217" customWidth="1"/>
    <col min="13063" max="13063" width="8" style="217" customWidth="1"/>
    <col min="13064" max="13064" width="15.7109375" style="217" customWidth="1"/>
    <col min="13065" max="13066" width="8.42578125" style="217" customWidth="1"/>
    <col min="13067" max="13067" width="11" style="217" customWidth="1"/>
    <col min="13068" max="13312" width="7.5703125" style="217"/>
    <col min="13313" max="13313" width="6" style="217" customWidth="1"/>
    <col min="13314" max="13314" width="37.7109375" style="217" customWidth="1"/>
    <col min="13315" max="13315" width="21.28515625" style="217" customWidth="1"/>
    <col min="13316" max="13316" width="8.42578125" style="217" customWidth="1"/>
    <col min="13317" max="13317" width="8" style="217" customWidth="1"/>
    <col min="13318" max="13318" width="21.28515625" style="217" customWidth="1"/>
    <col min="13319" max="13319" width="8" style="217" customWidth="1"/>
    <col min="13320" max="13320" width="15.7109375" style="217" customWidth="1"/>
    <col min="13321" max="13322" width="8.42578125" style="217" customWidth="1"/>
    <col min="13323" max="13323" width="11" style="217" customWidth="1"/>
    <col min="13324" max="13568" width="7.5703125" style="217"/>
    <col min="13569" max="13569" width="6" style="217" customWidth="1"/>
    <col min="13570" max="13570" width="37.7109375" style="217" customWidth="1"/>
    <col min="13571" max="13571" width="21.28515625" style="217" customWidth="1"/>
    <col min="13572" max="13572" width="8.42578125" style="217" customWidth="1"/>
    <col min="13573" max="13573" width="8" style="217" customWidth="1"/>
    <col min="13574" max="13574" width="21.28515625" style="217" customWidth="1"/>
    <col min="13575" max="13575" width="8" style="217" customWidth="1"/>
    <col min="13576" max="13576" width="15.7109375" style="217" customWidth="1"/>
    <col min="13577" max="13578" width="8.42578125" style="217" customWidth="1"/>
    <col min="13579" max="13579" width="11" style="217" customWidth="1"/>
    <col min="13580" max="13824" width="7.5703125" style="217"/>
    <col min="13825" max="13825" width="6" style="217" customWidth="1"/>
    <col min="13826" max="13826" width="37.7109375" style="217" customWidth="1"/>
    <col min="13827" max="13827" width="21.28515625" style="217" customWidth="1"/>
    <col min="13828" max="13828" width="8.42578125" style="217" customWidth="1"/>
    <col min="13829" max="13829" width="8" style="217" customWidth="1"/>
    <col min="13830" max="13830" width="21.28515625" style="217" customWidth="1"/>
    <col min="13831" max="13831" width="8" style="217" customWidth="1"/>
    <col min="13832" max="13832" width="15.7109375" style="217" customWidth="1"/>
    <col min="13833" max="13834" width="8.42578125" style="217" customWidth="1"/>
    <col min="13835" max="13835" width="11" style="217" customWidth="1"/>
    <col min="13836" max="14080" width="7.5703125" style="217"/>
    <col min="14081" max="14081" width="6" style="217" customWidth="1"/>
    <col min="14082" max="14082" width="37.7109375" style="217" customWidth="1"/>
    <col min="14083" max="14083" width="21.28515625" style="217" customWidth="1"/>
    <col min="14084" max="14084" width="8.42578125" style="217" customWidth="1"/>
    <col min="14085" max="14085" width="8" style="217" customWidth="1"/>
    <col min="14086" max="14086" width="21.28515625" style="217" customWidth="1"/>
    <col min="14087" max="14087" width="8" style="217" customWidth="1"/>
    <col min="14088" max="14088" width="15.7109375" style="217" customWidth="1"/>
    <col min="14089" max="14090" width="8.42578125" style="217" customWidth="1"/>
    <col min="14091" max="14091" width="11" style="217" customWidth="1"/>
    <col min="14092" max="14336" width="7.5703125" style="217"/>
    <col min="14337" max="14337" width="6" style="217" customWidth="1"/>
    <col min="14338" max="14338" width="37.7109375" style="217" customWidth="1"/>
    <col min="14339" max="14339" width="21.28515625" style="217" customWidth="1"/>
    <col min="14340" max="14340" width="8.42578125" style="217" customWidth="1"/>
    <col min="14341" max="14341" width="8" style="217" customWidth="1"/>
    <col min="14342" max="14342" width="21.28515625" style="217" customWidth="1"/>
    <col min="14343" max="14343" width="8" style="217" customWidth="1"/>
    <col min="14344" max="14344" width="15.7109375" style="217" customWidth="1"/>
    <col min="14345" max="14346" width="8.42578125" style="217" customWidth="1"/>
    <col min="14347" max="14347" width="11" style="217" customWidth="1"/>
    <col min="14348" max="14592" width="7.5703125" style="217"/>
    <col min="14593" max="14593" width="6" style="217" customWidth="1"/>
    <col min="14594" max="14594" width="37.7109375" style="217" customWidth="1"/>
    <col min="14595" max="14595" width="21.28515625" style="217" customWidth="1"/>
    <col min="14596" max="14596" width="8.42578125" style="217" customWidth="1"/>
    <col min="14597" max="14597" width="8" style="217" customWidth="1"/>
    <col min="14598" max="14598" width="21.28515625" style="217" customWidth="1"/>
    <col min="14599" max="14599" width="8" style="217" customWidth="1"/>
    <col min="14600" max="14600" width="15.7109375" style="217" customWidth="1"/>
    <col min="14601" max="14602" width="8.42578125" style="217" customWidth="1"/>
    <col min="14603" max="14603" width="11" style="217" customWidth="1"/>
    <col min="14604" max="14848" width="7.5703125" style="217"/>
    <col min="14849" max="14849" width="6" style="217" customWidth="1"/>
    <col min="14850" max="14850" width="37.7109375" style="217" customWidth="1"/>
    <col min="14851" max="14851" width="21.28515625" style="217" customWidth="1"/>
    <col min="14852" max="14852" width="8.42578125" style="217" customWidth="1"/>
    <col min="14853" max="14853" width="8" style="217" customWidth="1"/>
    <col min="14854" max="14854" width="21.28515625" style="217" customWidth="1"/>
    <col min="14855" max="14855" width="8" style="217" customWidth="1"/>
    <col min="14856" max="14856" width="15.7109375" style="217" customWidth="1"/>
    <col min="14857" max="14858" width="8.42578125" style="217" customWidth="1"/>
    <col min="14859" max="14859" width="11" style="217" customWidth="1"/>
    <col min="14860" max="15104" width="7.5703125" style="217"/>
    <col min="15105" max="15105" width="6" style="217" customWidth="1"/>
    <col min="15106" max="15106" width="37.7109375" style="217" customWidth="1"/>
    <col min="15107" max="15107" width="21.28515625" style="217" customWidth="1"/>
    <col min="15108" max="15108" width="8.42578125" style="217" customWidth="1"/>
    <col min="15109" max="15109" width="8" style="217" customWidth="1"/>
    <col min="15110" max="15110" width="21.28515625" style="217" customWidth="1"/>
    <col min="15111" max="15111" width="8" style="217" customWidth="1"/>
    <col min="15112" max="15112" width="15.7109375" style="217" customWidth="1"/>
    <col min="15113" max="15114" width="8.42578125" style="217" customWidth="1"/>
    <col min="15115" max="15115" width="11" style="217" customWidth="1"/>
    <col min="15116" max="15360" width="7.5703125" style="217"/>
    <col min="15361" max="15361" width="6" style="217" customWidth="1"/>
    <col min="15362" max="15362" width="37.7109375" style="217" customWidth="1"/>
    <col min="15363" max="15363" width="21.28515625" style="217" customWidth="1"/>
    <col min="15364" max="15364" width="8.42578125" style="217" customWidth="1"/>
    <col min="15365" max="15365" width="8" style="217" customWidth="1"/>
    <col min="15366" max="15366" width="21.28515625" style="217" customWidth="1"/>
    <col min="15367" max="15367" width="8" style="217" customWidth="1"/>
    <col min="15368" max="15368" width="15.7109375" style="217" customWidth="1"/>
    <col min="15369" max="15370" width="8.42578125" style="217" customWidth="1"/>
    <col min="15371" max="15371" width="11" style="217" customWidth="1"/>
    <col min="15372" max="15616" width="7.5703125" style="217"/>
    <col min="15617" max="15617" width="6" style="217" customWidth="1"/>
    <col min="15618" max="15618" width="37.7109375" style="217" customWidth="1"/>
    <col min="15619" max="15619" width="21.28515625" style="217" customWidth="1"/>
    <col min="15620" max="15620" width="8.42578125" style="217" customWidth="1"/>
    <col min="15621" max="15621" width="8" style="217" customWidth="1"/>
    <col min="15622" max="15622" width="21.28515625" style="217" customWidth="1"/>
    <col min="15623" max="15623" width="8" style="217" customWidth="1"/>
    <col min="15624" max="15624" width="15.7109375" style="217" customWidth="1"/>
    <col min="15625" max="15626" width="8.42578125" style="217" customWidth="1"/>
    <col min="15627" max="15627" width="11" style="217" customWidth="1"/>
    <col min="15628" max="15872" width="7.5703125" style="217"/>
    <col min="15873" max="15873" width="6" style="217" customWidth="1"/>
    <col min="15874" max="15874" width="37.7109375" style="217" customWidth="1"/>
    <col min="15875" max="15875" width="21.28515625" style="217" customWidth="1"/>
    <col min="15876" max="15876" width="8.42578125" style="217" customWidth="1"/>
    <col min="15877" max="15877" width="8" style="217" customWidth="1"/>
    <col min="15878" max="15878" width="21.28515625" style="217" customWidth="1"/>
    <col min="15879" max="15879" width="8" style="217" customWidth="1"/>
    <col min="15880" max="15880" width="15.7109375" style="217" customWidth="1"/>
    <col min="15881" max="15882" width="8.42578125" style="217" customWidth="1"/>
    <col min="15883" max="15883" width="11" style="217" customWidth="1"/>
    <col min="15884" max="16128" width="7.5703125" style="217"/>
    <col min="16129" max="16129" width="6" style="217" customWidth="1"/>
    <col min="16130" max="16130" width="37.7109375" style="217" customWidth="1"/>
    <col min="16131" max="16131" width="21.28515625" style="217" customWidth="1"/>
    <col min="16132" max="16132" width="8.42578125" style="217" customWidth="1"/>
    <col min="16133" max="16133" width="8" style="217" customWidth="1"/>
    <col min="16134" max="16134" width="21.28515625" style="217" customWidth="1"/>
    <col min="16135" max="16135" width="8" style="217" customWidth="1"/>
    <col min="16136" max="16136" width="15.7109375" style="217" customWidth="1"/>
    <col min="16137" max="16138" width="8.42578125" style="217" customWidth="1"/>
    <col min="16139" max="16139" width="11" style="217" customWidth="1"/>
    <col min="16140" max="16384" width="7.5703125" style="217"/>
  </cols>
  <sheetData>
    <row r="1" spans="1:12" ht="14.1" customHeight="1" x14ac:dyDescent="0.2">
      <c r="A1" s="883" t="s">
        <v>7</v>
      </c>
      <c r="B1" s="885" t="s">
        <v>407</v>
      </c>
      <c r="C1" s="885" t="s">
        <v>408</v>
      </c>
      <c r="D1" s="885"/>
      <c r="E1" s="885"/>
      <c r="F1" s="885" t="s">
        <v>409</v>
      </c>
      <c r="G1" s="887"/>
      <c r="H1" s="885" t="s">
        <v>410</v>
      </c>
      <c r="I1" s="887"/>
      <c r="J1" s="887"/>
      <c r="K1" s="881" t="s">
        <v>411</v>
      </c>
      <c r="L1" s="216"/>
    </row>
    <row r="2" spans="1:12" ht="27" customHeight="1" x14ac:dyDescent="0.2">
      <c r="A2" s="884"/>
      <c r="B2" s="886"/>
      <c r="C2" s="472" t="s">
        <v>412</v>
      </c>
      <c r="D2" s="473" t="s">
        <v>413</v>
      </c>
      <c r="E2" s="473" t="s">
        <v>414</v>
      </c>
      <c r="F2" s="472" t="s">
        <v>412</v>
      </c>
      <c r="G2" s="473" t="s">
        <v>414</v>
      </c>
      <c r="H2" s="472" t="s">
        <v>412</v>
      </c>
      <c r="I2" s="473" t="s">
        <v>413</v>
      </c>
      <c r="J2" s="473" t="s">
        <v>414</v>
      </c>
      <c r="K2" s="882"/>
      <c r="L2" s="218"/>
    </row>
    <row r="3" spans="1:12" ht="14.25" customHeight="1" x14ac:dyDescent="0.2">
      <c r="A3" s="884"/>
      <c r="B3" s="474" t="s">
        <v>9</v>
      </c>
      <c r="C3" s="474" t="s">
        <v>10</v>
      </c>
      <c r="D3" s="474" t="s">
        <v>11</v>
      </c>
      <c r="E3" s="474" t="s">
        <v>236</v>
      </c>
      <c r="F3" s="474" t="s">
        <v>237</v>
      </c>
      <c r="G3" s="474" t="s">
        <v>289</v>
      </c>
      <c r="H3" s="474" t="s">
        <v>368</v>
      </c>
      <c r="I3" s="474" t="s">
        <v>369</v>
      </c>
      <c r="J3" s="474" t="s">
        <v>389</v>
      </c>
      <c r="K3" s="475" t="s">
        <v>390</v>
      </c>
      <c r="L3" s="218"/>
    </row>
    <row r="4" spans="1:12" ht="15" customHeight="1" x14ac:dyDescent="0.2">
      <c r="A4" s="476" t="s">
        <v>2</v>
      </c>
      <c r="B4" s="477" t="s">
        <v>245</v>
      </c>
      <c r="C4" s="478"/>
      <c r="D4" s="478"/>
      <c r="E4" s="478"/>
      <c r="F4" s="478"/>
      <c r="G4" s="478"/>
      <c r="H4" s="478"/>
      <c r="I4" s="478"/>
      <c r="J4" s="478"/>
      <c r="K4" s="479">
        <f t="shared" ref="K4:K30" si="0">E4+G4+J4</f>
        <v>0</v>
      </c>
      <c r="L4" s="218"/>
    </row>
    <row r="5" spans="1:12" ht="15" customHeight="1" x14ac:dyDescent="0.2">
      <c r="A5" s="476" t="s">
        <v>3</v>
      </c>
      <c r="B5" s="480" t="s">
        <v>415</v>
      </c>
      <c r="C5" s="481" t="s">
        <v>416</v>
      </c>
      <c r="D5" s="478"/>
      <c r="E5" s="482">
        <v>44</v>
      </c>
      <c r="F5" s="478"/>
      <c r="G5" s="483"/>
      <c r="H5" s="478"/>
      <c r="I5" s="478"/>
      <c r="J5" s="478"/>
      <c r="K5" s="479">
        <f t="shared" si="0"/>
        <v>44</v>
      </c>
      <c r="L5" s="218"/>
    </row>
    <row r="6" spans="1:12" ht="15" customHeight="1" x14ac:dyDescent="0.2">
      <c r="A6" s="476" t="s">
        <v>49</v>
      </c>
      <c r="B6" s="477" t="s">
        <v>417</v>
      </c>
      <c r="C6" s="478"/>
      <c r="D6" s="478"/>
      <c r="E6" s="478"/>
      <c r="F6" s="481" t="s">
        <v>418</v>
      </c>
      <c r="G6" s="482">
        <v>826</v>
      </c>
      <c r="H6" s="480"/>
      <c r="I6" s="480"/>
      <c r="J6" s="484"/>
      <c r="K6" s="479">
        <f t="shared" si="0"/>
        <v>826</v>
      </c>
      <c r="L6" s="218"/>
    </row>
    <row r="7" spans="1:12" ht="15" customHeight="1" x14ac:dyDescent="0.2">
      <c r="A7" s="476" t="s">
        <v>12</v>
      </c>
      <c r="B7" s="480" t="s">
        <v>242</v>
      </c>
      <c r="C7" s="480"/>
      <c r="D7" s="480"/>
      <c r="E7" s="480"/>
      <c r="F7" s="485"/>
      <c r="G7" s="480"/>
      <c r="H7" s="485"/>
      <c r="I7" s="486"/>
      <c r="J7" s="487"/>
      <c r="K7" s="479">
        <f t="shared" si="0"/>
        <v>0</v>
      </c>
      <c r="L7" s="216"/>
    </row>
    <row r="8" spans="1:12" ht="15" customHeight="1" x14ac:dyDescent="0.2">
      <c r="A8" s="476" t="s">
        <v>50</v>
      </c>
      <c r="B8" s="480" t="s">
        <v>419</v>
      </c>
      <c r="C8" s="480"/>
      <c r="D8" s="480"/>
      <c r="E8" s="488"/>
      <c r="F8" s="485"/>
      <c r="G8" s="483"/>
      <c r="H8" s="480"/>
      <c r="I8" s="480"/>
      <c r="J8" s="480"/>
      <c r="K8" s="479">
        <f t="shared" si="0"/>
        <v>0</v>
      </c>
      <c r="L8" s="216"/>
    </row>
    <row r="9" spans="1:12" ht="15" customHeight="1" x14ac:dyDescent="0.2">
      <c r="A9" s="476" t="s">
        <v>13</v>
      </c>
      <c r="B9" s="480" t="s">
        <v>420</v>
      </c>
      <c r="C9" s="480"/>
      <c r="D9" s="480"/>
      <c r="E9" s="488"/>
      <c r="F9" s="485"/>
      <c r="G9" s="483"/>
      <c r="H9" s="480"/>
      <c r="I9" s="484"/>
      <c r="J9" s="484"/>
      <c r="K9" s="479">
        <f t="shared" si="0"/>
        <v>0</v>
      </c>
      <c r="L9" s="216"/>
    </row>
    <row r="10" spans="1:12" ht="27" customHeight="1" x14ac:dyDescent="0.2">
      <c r="A10" s="476" t="s">
        <v>51</v>
      </c>
      <c r="B10" s="489" t="s">
        <v>421</v>
      </c>
      <c r="C10" s="485" t="s">
        <v>422</v>
      </c>
      <c r="D10" s="480"/>
      <c r="E10" s="482"/>
      <c r="F10" s="485"/>
      <c r="G10" s="483"/>
      <c r="H10" s="490"/>
      <c r="I10" s="485"/>
      <c r="J10" s="483"/>
      <c r="K10" s="479">
        <f t="shared" si="0"/>
        <v>0</v>
      </c>
      <c r="L10" s="216"/>
    </row>
    <row r="11" spans="1:12" ht="15" customHeight="1" x14ac:dyDescent="0.2">
      <c r="A11" s="476" t="s">
        <v>14</v>
      </c>
      <c r="B11" s="480" t="s">
        <v>423</v>
      </c>
      <c r="C11" s="485"/>
      <c r="D11" s="480"/>
      <c r="E11" s="488"/>
      <c r="F11" s="485" t="s">
        <v>424</v>
      </c>
      <c r="G11" s="491"/>
      <c r="H11" s="490"/>
      <c r="I11" s="480"/>
      <c r="J11" s="484"/>
      <c r="K11" s="479">
        <f t="shared" si="0"/>
        <v>0</v>
      </c>
      <c r="L11" s="216"/>
    </row>
    <row r="12" spans="1:12" ht="15" customHeight="1" x14ac:dyDescent="0.2">
      <c r="A12" s="476" t="s">
        <v>52</v>
      </c>
      <c r="B12" s="480" t="s">
        <v>425</v>
      </c>
      <c r="C12" s="485"/>
      <c r="D12" s="480"/>
      <c r="E12" s="488"/>
      <c r="F12" s="485" t="s">
        <v>426</v>
      </c>
      <c r="G12" s="483"/>
      <c r="H12" s="480"/>
      <c r="I12" s="480"/>
      <c r="J12" s="480"/>
      <c r="K12" s="479">
        <f t="shared" si="0"/>
        <v>0</v>
      </c>
      <c r="L12" s="216"/>
    </row>
    <row r="13" spans="1:12" ht="15" customHeight="1" x14ac:dyDescent="0.2">
      <c r="A13" s="476" t="s">
        <v>15</v>
      </c>
      <c r="B13" s="480" t="s">
        <v>241</v>
      </c>
      <c r="C13" s="485"/>
      <c r="D13" s="480"/>
      <c r="E13" s="480"/>
      <c r="F13" s="484"/>
      <c r="G13" s="484"/>
      <c r="H13" s="486"/>
      <c r="I13" s="492"/>
      <c r="J13" s="492"/>
      <c r="K13" s="479">
        <f t="shared" si="0"/>
        <v>0</v>
      </c>
      <c r="L13" s="216"/>
    </row>
    <row r="14" spans="1:12" ht="15" customHeight="1" x14ac:dyDescent="0.2">
      <c r="A14" s="476" t="s">
        <v>16</v>
      </c>
      <c r="B14" s="480" t="s">
        <v>427</v>
      </c>
      <c r="C14" s="485" t="s">
        <v>428</v>
      </c>
      <c r="D14" s="480"/>
      <c r="E14" s="491"/>
      <c r="F14" s="485" t="s">
        <v>428</v>
      </c>
      <c r="G14" s="484"/>
      <c r="H14" s="480"/>
      <c r="I14" s="484"/>
      <c r="J14" s="484"/>
      <c r="K14" s="479">
        <f t="shared" si="0"/>
        <v>0</v>
      </c>
      <c r="L14" s="216"/>
    </row>
    <row r="15" spans="1:12" ht="15" customHeight="1" x14ac:dyDescent="0.2">
      <c r="A15" s="476" t="s">
        <v>18</v>
      </c>
      <c r="B15" s="480" t="s">
        <v>429</v>
      </c>
      <c r="C15" s="485" t="s">
        <v>430</v>
      </c>
      <c r="D15" s="493">
        <v>1</v>
      </c>
      <c r="E15" s="491"/>
      <c r="F15" s="485" t="s">
        <v>430</v>
      </c>
      <c r="G15" s="491"/>
      <c r="H15" s="484"/>
      <c r="I15" s="484"/>
      <c r="J15" s="484"/>
      <c r="K15" s="479">
        <f t="shared" si="0"/>
        <v>0</v>
      </c>
      <c r="L15" s="216"/>
    </row>
    <row r="16" spans="1:12" ht="15" customHeight="1" x14ac:dyDescent="0.2">
      <c r="A16" s="476" t="s">
        <v>19</v>
      </c>
      <c r="B16" s="480" t="s">
        <v>240</v>
      </c>
      <c r="C16" s="485" t="s">
        <v>431</v>
      </c>
      <c r="D16" s="493"/>
      <c r="E16" s="491"/>
      <c r="F16" s="490"/>
      <c r="G16" s="483"/>
      <c r="H16" s="484"/>
      <c r="I16" s="484"/>
      <c r="J16" s="484"/>
      <c r="K16" s="479">
        <f t="shared" si="0"/>
        <v>0</v>
      </c>
      <c r="L16" s="216"/>
    </row>
    <row r="17" spans="1:12" ht="27.6" customHeight="1" x14ac:dyDescent="0.2">
      <c r="A17" s="476" t="s">
        <v>20</v>
      </c>
      <c r="B17" s="480" t="s">
        <v>243</v>
      </c>
      <c r="C17" s="481" t="s">
        <v>432</v>
      </c>
      <c r="D17" s="480"/>
      <c r="E17" s="484"/>
      <c r="F17" s="481"/>
      <c r="G17" s="480"/>
      <c r="H17" s="494"/>
      <c r="I17" s="495"/>
      <c r="J17" s="496"/>
      <c r="K17" s="479">
        <f t="shared" si="0"/>
        <v>0</v>
      </c>
      <c r="L17" s="216"/>
    </row>
    <row r="18" spans="1:12" ht="15.75" customHeight="1" x14ac:dyDescent="0.2">
      <c r="A18" s="476" t="s">
        <v>21</v>
      </c>
      <c r="B18" s="888" t="s">
        <v>433</v>
      </c>
      <c r="C18" s="480"/>
      <c r="D18" s="480"/>
      <c r="E18" s="480"/>
      <c r="F18" s="480"/>
      <c r="G18" s="480"/>
      <c r="H18" s="890" t="s">
        <v>434</v>
      </c>
      <c r="I18" s="495">
        <v>1</v>
      </c>
      <c r="J18" s="497">
        <v>3040</v>
      </c>
      <c r="K18" s="479">
        <f t="shared" si="0"/>
        <v>3040</v>
      </c>
      <c r="L18" s="216"/>
    </row>
    <row r="19" spans="1:12" ht="15.75" customHeight="1" x14ac:dyDescent="0.2">
      <c r="A19" s="476" t="s">
        <v>22</v>
      </c>
      <c r="B19" s="889"/>
      <c r="C19" s="480"/>
      <c r="D19" s="480"/>
      <c r="E19" s="480"/>
      <c r="F19" s="480"/>
      <c r="G19" s="480"/>
      <c r="H19" s="890"/>
      <c r="I19" s="495">
        <v>0.5</v>
      </c>
      <c r="J19" s="497">
        <v>4998</v>
      </c>
      <c r="K19" s="479">
        <f t="shared" si="0"/>
        <v>4998</v>
      </c>
      <c r="L19" s="216"/>
    </row>
    <row r="20" spans="1:12" ht="15.75" customHeight="1" x14ac:dyDescent="0.2">
      <c r="A20" s="476" t="s">
        <v>23</v>
      </c>
      <c r="B20" s="889"/>
      <c r="C20" s="489"/>
      <c r="D20" s="490"/>
      <c r="E20" s="484"/>
      <c r="F20" s="480"/>
      <c r="G20" s="484"/>
      <c r="H20" s="890"/>
      <c r="I20" s="498" t="s">
        <v>372</v>
      </c>
      <c r="J20" s="497">
        <v>3648</v>
      </c>
      <c r="K20" s="479">
        <f t="shared" si="0"/>
        <v>3648</v>
      </c>
      <c r="L20" s="216"/>
    </row>
    <row r="21" spans="1:12" ht="18" customHeight="1" x14ac:dyDescent="0.2">
      <c r="A21" s="476" t="s">
        <v>24</v>
      </c>
      <c r="B21" s="889" t="s">
        <v>435</v>
      </c>
      <c r="C21" s="489"/>
      <c r="D21" s="490"/>
      <c r="E21" s="484"/>
      <c r="F21" s="480"/>
      <c r="G21" s="484"/>
      <c r="H21" s="890" t="s">
        <v>434</v>
      </c>
      <c r="I21" s="495">
        <v>1</v>
      </c>
      <c r="J21" s="497">
        <v>646</v>
      </c>
      <c r="K21" s="479">
        <f t="shared" si="0"/>
        <v>646</v>
      </c>
      <c r="L21" s="216"/>
    </row>
    <row r="22" spans="1:12" ht="18" customHeight="1" x14ac:dyDescent="0.2">
      <c r="A22" s="476" t="s">
        <v>26</v>
      </c>
      <c r="B22" s="889"/>
      <c r="C22" s="480"/>
      <c r="D22" s="480"/>
      <c r="E22" s="480"/>
      <c r="F22" s="480"/>
      <c r="G22" s="480"/>
      <c r="H22" s="890"/>
      <c r="I22" s="495">
        <v>0.5</v>
      </c>
      <c r="J22" s="497"/>
      <c r="K22" s="479">
        <f t="shared" si="0"/>
        <v>0</v>
      </c>
      <c r="L22" s="216"/>
    </row>
    <row r="23" spans="1:12" ht="18" customHeight="1" x14ac:dyDescent="0.2">
      <c r="A23" s="476" t="s">
        <v>27</v>
      </c>
      <c r="B23" s="889"/>
      <c r="C23" s="480"/>
      <c r="D23" s="480"/>
      <c r="E23" s="480"/>
      <c r="F23" s="480"/>
      <c r="G23" s="480"/>
      <c r="H23" s="890"/>
      <c r="I23" s="495" t="s">
        <v>372</v>
      </c>
      <c r="J23" s="497">
        <v>8758</v>
      </c>
      <c r="K23" s="479">
        <f t="shared" si="0"/>
        <v>8758</v>
      </c>
      <c r="L23" s="216"/>
    </row>
    <row r="24" spans="1:12" ht="18" customHeight="1" x14ac:dyDescent="0.2">
      <c r="A24" s="476" t="s">
        <v>53</v>
      </c>
      <c r="B24" s="889" t="s">
        <v>436</v>
      </c>
      <c r="C24" s="480"/>
      <c r="D24" s="480"/>
      <c r="E24" s="480"/>
      <c r="F24" s="480"/>
      <c r="G24" s="480"/>
      <c r="H24" s="890" t="s">
        <v>434</v>
      </c>
      <c r="I24" s="495">
        <v>1</v>
      </c>
      <c r="J24" s="497">
        <v>400</v>
      </c>
      <c r="K24" s="479">
        <f t="shared" si="0"/>
        <v>400</v>
      </c>
      <c r="L24" s="216"/>
    </row>
    <row r="25" spans="1:12" ht="18" customHeight="1" x14ac:dyDescent="0.2">
      <c r="A25" s="476" t="s">
        <v>54</v>
      </c>
      <c r="B25" s="891"/>
      <c r="C25" s="480"/>
      <c r="D25" s="480"/>
      <c r="E25" s="480"/>
      <c r="F25" s="480"/>
      <c r="G25" s="480"/>
      <c r="H25" s="805"/>
      <c r="I25" s="495">
        <v>0.5</v>
      </c>
      <c r="J25" s="497"/>
      <c r="K25" s="479">
        <f t="shared" si="0"/>
        <v>0</v>
      </c>
      <c r="L25" s="216"/>
    </row>
    <row r="26" spans="1:12" ht="18" customHeight="1" x14ac:dyDescent="0.2">
      <c r="A26" s="476" t="s">
        <v>28</v>
      </c>
      <c r="B26" s="891"/>
      <c r="C26" s="480"/>
      <c r="D26" s="480"/>
      <c r="E26" s="480"/>
      <c r="F26" s="480"/>
      <c r="G26" s="480"/>
      <c r="H26" s="805"/>
      <c r="I26" s="495" t="s">
        <v>372</v>
      </c>
      <c r="J26" s="497"/>
      <c r="K26" s="479">
        <f t="shared" si="0"/>
        <v>0</v>
      </c>
      <c r="L26" s="216"/>
    </row>
    <row r="27" spans="1:12" ht="51.75" customHeight="1" x14ac:dyDescent="0.2">
      <c r="A27" s="476" t="s">
        <v>29</v>
      </c>
      <c r="B27" s="480" t="s">
        <v>437</v>
      </c>
      <c r="C27" s="480"/>
      <c r="D27" s="480"/>
      <c r="E27" s="480"/>
      <c r="F27" s="480"/>
      <c r="G27" s="480"/>
      <c r="H27" s="481" t="s">
        <v>438</v>
      </c>
      <c r="I27" s="495">
        <v>0.3</v>
      </c>
      <c r="J27" s="497"/>
      <c r="K27" s="479">
        <f t="shared" si="0"/>
        <v>0</v>
      </c>
      <c r="L27" s="221"/>
    </row>
    <row r="28" spans="1:12" ht="27.6" hidden="1" customHeight="1" x14ac:dyDescent="0.2">
      <c r="A28" s="476" t="s">
        <v>30</v>
      </c>
      <c r="B28" s="480" t="s">
        <v>34</v>
      </c>
      <c r="C28" s="480"/>
      <c r="D28" s="480"/>
      <c r="E28" s="480"/>
      <c r="F28" s="480"/>
      <c r="G28" s="480"/>
      <c r="H28" s="481"/>
      <c r="I28" s="495" t="s">
        <v>439</v>
      </c>
      <c r="J28" s="497"/>
      <c r="K28" s="479">
        <f t="shared" si="0"/>
        <v>0</v>
      </c>
      <c r="L28" s="216"/>
    </row>
    <row r="29" spans="1:12" ht="27.6" hidden="1" customHeight="1" x14ac:dyDescent="0.2">
      <c r="A29" s="476" t="s">
        <v>31</v>
      </c>
      <c r="B29" s="480" t="s">
        <v>440</v>
      </c>
      <c r="C29" s="480"/>
      <c r="D29" s="480"/>
      <c r="E29" s="480"/>
      <c r="F29" s="480"/>
      <c r="G29" s="480"/>
      <c r="H29" s="481"/>
      <c r="I29" s="495"/>
      <c r="J29" s="497"/>
      <c r="K29" s="479">
        <f t="shared" si="0"/>
        <v>0</v>
      </c>
      <c r="L29" s="216"/>
    </row>
    <row r="30" spans="1:12" s="220" customFormat="1" ht="19.5" customHeight="1" thickBot="1" x14ac:dyDescent="0.25">
      <c r="A30" s="499">
        <v>25</v>
      </c>
      <c r="B30" s="500" t="s">
        <v>374</v>
      </c>
      <c r="C30" s="500"/>
      <c r="D30" s="500"/>
      <c r="E30" s="501">
        <f>SUM(E5:E29)</f>
        <v>44</v>
      </c>
      <c r="F30" s="501"/>
      <c r="G30" s="501">
        <f>SUM(G5:G29)</f>
        <v>826</v>
      </c>
      <c r="H30" s="501"/>
      <c r="I30" s="501"/>
      <c r="J30" s="501">
        <f>SUM(J5:J29)</f>
        <v>21490</v>
      </c>
      <c r="K30" s="502">
        <f t="shared" si="0"/>
        <v>22360</v>
      </c>
      <c r="L30" s="218"/>
    </row>
    <row r="31" spans="1:12" x14ac:dyDescent="0.2">
      <c r="A31" s="222"/>
      <c r="B31" s="222"/>
      <c r="C31" s="222"/>
      <c r="D31" s="222"/>
      <c r="E31" s="222"/>
      <c r="F31" s="222"/>
      <c r="G31" s="222"/>
      <c r="H31" s="222"/>
      <c r="I31" s="222"/>
      <c r="J31" s="222"/>
      <c r="K31" s="223"/>
    </row>
    <row r="32" spans="1:12" x14ac:dyDescent="0.2">
      <c r="J32" s="219"/>
    </row>
  </sheetData>
  <mergeCells count="12">
    <mergeCell ref="B18:B20"/>
    <mergeCell ref="H18:H20"/>
    <mergeCell ref="B21:B23"/>
    <mergeCell ref="H21:H23"/>
    <mergeCell ref="B24:B26"/>
    <mergeCell ref="H24:H26"/>
    <mergeCell ref="K1:K2"/>
    <mergeCell ref="A1:A3"/>
    <mergeCell ref="B1:B2"/>
    <mergeCell ref="C1:E1"/>
    <mergeCell ref="F1:G1"/>
    <mergeCell ref="H1:J1"/>
  </mergeCells>
  <printOptions horizontalCentered="1"/>
  <pageMargins left="0.23622047244094491" right="0.31496062992125984" top="1.17" bottom="0.15748031496062992" header="0.45" footer="0.23622047244094491"/>
  <pageSetup paperSize="9" scale="80" orientation="landscape" horizontalDpi="300" verticalDpi="300" r:id="rId1"/>
  <headerFooter alignWithMargins="0">
    <oddHeader>&amp;C&amp;"Times New Roman CE,Félkövér"&amp;12Halimba község Önkormányzata 2019. évi közvetett támogatásai&amp;R&amp;"Times New Roman CE,Félkövér" 13. melléklet a 14/2019. (IX.24.) önkormányzati rendelethez</oddHeader>
    <oddFooter>&amp;R&amp;F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4"/>
  <sheetViews>
    <sheetView view="pageLayout" zoomScaleNormal="75" workbookViewId="0">
      <selection activeCell="E18" sqref="E18"/>
    </sheetView>
  </sheetViews>
  <sheetFormatPr defaultRowHeight="15.75" x14ac:dyDescent="0.25"/>
  <cols>
    <col min="1" max="1" width="5.140625" style="235" customWidth="1"/>
    <col min="2" max="2" width="41.85546875" style="235" customWidth="1"/>
    <col min="3" max="3" width="9.85546875" style="235" customWidth="1"/>
    <col min="4" max="6" width="9.7109375" style="254" customWidth="1"/>
    <col min="7" max="7" width="12" style="235" customWidth="1"/>
    <col min="8" max="256" width="9.140625" style="235"/>
    <col min="257" max="257" width="5.140625" style="235" customWidth="1"/>
    <col min="258" max="258" width="41.85546875" style="235" customWidth="1"/>
    <col min="259" max="259" width="9.85546875" style="235" customWidth="1"/>
    <col min="260" max="262" width="9.7109375" style="235" customWidth="1"/>
    <col min="263" max="263" width="12" style="235" customWidth="1"/>
    <col min="264" max="512" width="9.140625" style="235"/>
    <col min="513" max="513" width="5.140625" style="235" customWidth="1"/>
    <col min="514" max="514" width="41.85546875" style="235" customWidth="1"/>
    <col min="515" max="515" width="9.85546875" style="235" customWidth="1"/>
    <col min="516" max="518" width="9.7109375" style="235" customWidth="1"/>
    <col min="519" max="519" width="12" style="235" customWidth="1"/>
    <col min="520" max="768" width="9.140625" style="235"/>
    <col min="769" max="769" width="5.140625" style="235" customWidth="1"/>
    <col min="770" max="770" width="41.85546875" style="235" customWidth="1"/>
    <col min="771" max="771" width="9.85546875" style="235" customWidth="1"/>
    <col min="772" max="774" width="9.7109375" style="235" customWidth="1"/>
    <col min="775" max="775" width="12" style="235" customWidth="1"/>
    <col min="776" max="1024" width="9.140625" style="235"/>
    <col min="1025" max="1025" width="5.140625" style="235" customWidth="1"/>
    <col min="1026" max="1026" width="41.85546875" style="235" customWidth="1"/>
    <col min="1027" max="1027" width="9.85546875" style="235" customWidth="1"/>
    <col min="1028" max="1030" width="9.7109375" style="235" customWidth="1"/>
    <col min="1031" max="1031" width="12" style="235" customWidth="1"/>
    <col min="1032" max="1280" width="9.140625" style="235"/>
    <col min="1281" max="1281" width="5.140625" style="235" customWidth="1"/>
    <col min="1282" max="1282" width="41.85546875" style="235" customWidth="1"/>
    <col min="1283" max="1283" width="9.85546875" style="235" customWidth="1"/>
    <col min="1284" max="1286" width="9.7109375" style="235" customWidth="1"/>
    <col min="1287" max="1287" width="12" style="235" customWidth="1"/>
    <col min="1288" max="1536" width="9.140625" style="235"/>
    <col min="1537" max="1537" width="5.140625" style="235" customWidth="1"/>
    <col min="1538" max="1538" width="41.85546875" style="235" customWidth="1"/>
    <col min="1539" max="1539" width="9.85546875" style="235" customWidth="1"/>
    <col min="1540" max="1542" width="9.7109375" style="235" customWidth="1"/>
    <col min="1543" max="1543" width="12" style="235" customWidth="1"/>
    <col min="1544" max="1792" width="9.140625" style="235"/>
    <col min="1793" max="1793" width="5.140625" style="235" customWidth="1"/>
    <col min="1794" max="1794" width="41.85546875" style="235" customWidth="1"/>
    <col min="1795" max="1795" width="9.85546875" style="235" customWidth="1"/>
    <col min="1796" max="1798" width="9.7109375" style="235" customWidth="1"/>
    <col min="1799" max="1799" width="12" style="235" customWidth="1"/>
    <col min="1800" max="2048" width="9.140625" style="235"/>
    <col min="2049" max="2049" width="5.140625" style="235" customWidth="1"/>
    <col min="2050" max="2050" width="41.85546875" style="235" customWidth="1"/>
    <col min="2051" max="2051" width="9.85546875" style="235" customWidth="1"/>
    <col min="2052" max="2054" width="9.7109375" style="235" customWidth="1"/>
    <col min="2055" max="2055" width="12" style="235" customWidth="1"/>
    <col min="2056" max="2304" width="9.140625" style="235"/>
    <col min="2305" max="2305" width="5.140625" style="235" customWidth="1"/>
    <col min="2306" max="2306" width="41.85546875" style="235" customWidth="1"/>
    <col min="2307" max="2307" width="9.85546875" style="235" customWidth="1"/>
    <col min="2308" max="2310" width="9.7109375" style="235" customWidth="1"/>
    <col min="2311" max="2311" width="12" style="235" customWidth="1"/>
    <col min="2312" max="2560" width="9.140625" style="235"/>
    <col min="2561" max="2561" width="5.140625" style="235" customWidth="1"/>
    <col min="2562" max="2562" width="41.85546875" style="235" customWidth="1"/>
    <col min="2563" max="2563" width="9.85546875" style="235" customWidth="1"/>
    <col min="2564" max="2566" width="9.7109375" style="235" customWidth="1"/>
    <col min="2567" max="2567" width="12" style="235" customWidth="1"/>
    <col min="2568" max="2816" width="9.140625" style="235"/>
    <col min="2817" max="2817" width="5.140625" style="235" customWidth="1"/>
    <col min="2818" max="2818" width="41.85546875" style="235" customWidth="1"/>
    <col min="2819" max="2819" width="9.85546875" style="235" customWidth="1"/>
    <col min="2820" max="2822" width="9.7109375" style="235" customWidth="1"/>
    <col min="2823" max="2823" width="12" style="235" customWidth="1"/>
    <col min="2824" max="3072" width="9.140625" style="235"/>
    <col min="3073" max="3073" width="5.140625" style="235" customWidth="1"/>
    <col min="3074" max="3074" width="41.85546875" style="235" customWidth="1"/>
    <col min="3075" max="3075" width="9.85546875" style="235" customWidth="1"/>
    <col min="3076" max="3078" width="9.7109375" style="235" customWidth="1"/>
    <col min="3079" max="3079" width="12" style="235" customWidth="1"/>
    <col min="3080" max="3328" width="9.140625" style="235"/>
    <col min="3329" max="3329" width="5.140625" style="235" customWidth="1"/>
    <col min="3330" max="3330" width="41.85546875" style="235" customWidth="1"/>
    <col min="3331" max="3331" width="9.85546875" style="235" customWidth="1"/>
    <col min="3332" max="3334" width="9.7109375" style="235" customWidth="1"/>
    <col min="3335" max="3335" width="12" style="235" customWidth="1"/>
    <col min="3336" max="3584" width="9.140625" style="235"/>
    <col min="3585" max="3585" width="5.140625" style="235" customWidth="1"/>
    <col min="3586" max="3586" width="41.85546875" style="235" customWidth="1"/>
    <col min="3587" max="3587" width="9.85546875" style="235" customWidth="1"/>
    <col min="3588" max="3590" width="9.7109375" style="235" customWidth="1"/>
    <col min="3591" max="3591" width="12" style="235" customWidth="1"/>
    <col min="3592" max="3840" width="9.140625" style="235"/>
    <col min="3841" max="3841" width="5.140625" style="235" customWidth="1"/>
    <col min="3842" max="3842" width="41.85546875" style="235" customWidth="1"/>
    <col min="3843" max="3843" width="9.85546875" style="235" customWidth="1"/>
    <col min="3844" max="3846" width="9.7109375" style="235" customWidth="1"/>
    <col min="3847" max="3847" width="12" style="235" customWidth="1"/>
    <col min="3848" max="4096" width="9.140625" style="235"/>
    <col min="4097" max="4097" width="5.140625" style="235" customWidth="1"/>
    <col min="4098" max="4098" width="41.85546875" style="235" customWidth="1"/>
    <col min="4099" max="4099" width="9.85546875" style="235" customWidth="1"/>
    <col min="4100" max="4102" width="9.7109375" style="235" customWidth="1"/>
    <col min="4103" max="4103" width="12" style="235" customWidth="1"/>
    <col min="4104" max="4352" width="9.140625" style="235"/>
    <col min="4353" max="4353" width="5.140625" style="235" customWidth="1"/>
    <col min="4354" max="4354" width="41.85546875" style="235" customWidth="1"/>
    <col min="4355" max="4355" width="9.85546875" style="235" customWidth="1"/>
    <col min="4356" max="4358" width="9.7109375" style="235" customWidth="1"/>
    <col min="4359" max="4359" width="12" style="235" customWidth="1"/>
    <col min="4360" max="4608" width="9.140625" style="235"/>
    <col min="4609" max="4609" width="5.140625" style="235" customWidth="1"/>
    <col min="4610" max="4610" width="41.85546875" style="235" customWidth="1"/>
    <col min="4611" max="4611" width="9.85546875" style="235" customWidth="1"/>
    <col min="4612" max="4614" width="9.7109375" style="235" customWidth="1"/>
    <col min="4615" max="4615" width="12" style="235" customWidth="1"/>
    <col min="4616" max="4864" width="9.140625" style="235"/>
    <col min="4865" max="4865" width="5.140625" style="235" customWidth="1"/>
    <col min="4866" max="4866" width="41.85546875" style="235" customWidth="1"/>
    <col min="4867" max="4867" width="9.85546875" style="235" customWidth="1"/>
    <col min="4868" max="4870" width="9.7109375" style="235" customWidth="1"/>
    <col min="4871" max="4871" width="12" style="235" customWidth="1"/>
    <col min="4872" max="5120" width="9.140625" style="235"/>
    <col min="5121" max="5121" width="5.140625" style="235" customWidth="1"/>
    <col min="5122" max="5122" width="41.85546875" style="235" customWidth="1"/>
    <col min="5123" max="5123" width="9.85546875" style="235" customWidth="1"/>
    <col min="5124" max="5126" width="9.7109375" style="235" customWidth="1"/>
    <col min="5127" max="5127" width="12" style="235" customWidth="1"/>
    <col min="5128" max="5376" width="9.140625" style="235"/>
    <col min="5377" max="5377" width="5.140625" style="235" customWidth="1"/>
    <col min="5378" max="5378" width="41.85546875" style="235" customWidth="1"/>
    <col min="5379" max="5379" width="9.85546875" style="235" customWidth="1"/>
    <col min="5380" max="5382" width="9.7109375" style="235" customWidth="1"/>
    <col min="5383" max="5383" width="12" style="235" customWidth="1"/>
    <col min="5384" max="5632" width="9.140625" style="235"/>
    <col min="5633" max="5633" width="5.140625" style="235" customWidth="1"/>
    <col min="5634" max="5634" width="41.85546875" style="235" customWidth="1"/>
    <col min="5635" max="5635" width="9.85546875" style="235" customWidth="1"/>
    <col min="5636" max="5638" width="9.7109375" style="235" customWidth="1"/>
    <col min="5639" max="5639" width="12" style="235" customWidth="1"/>
    <col min="5640" max="5888" width="9.140625" style="235"/>
    <col min="5889" max="5889" width="5.140625" style="235" customWidth="1"/>
    <col min="5890" max="5890" width="41.85546875" style="235" customWidth="1"/>
    <col min="5891" max="5891" width="9.85546875" style="235" customWidth="1"/>
    <col min="5892" max="5894" width="9.7109375" style="235" customWidth="1"/>
    <col min="5895" max="5895" width="12" style="235" customWidth="1"/>
    <col min="5896" max="6144" width="9.140625" style="235"/>
    <col min="6145" max="6145" width="5.140625" style="235" customWidth="1"/>
    <col min="6146" max="6146" width="41.85546875" style="235" customWidth="1"/>
    <col min="6147" max="6147" width="9.85546875" style="235" customWidth="1"/>
    <col min="6148" max="6150" width="9.7109375" style="235" customWidth="1"/>
    <col min="6151" max="6151" width="12" style="235" customWidth="1"/>
    <col min="6152" max="6400" width="9.140625" style="235"/>
    <col min="6401" max="6401" width="5.140625" style="235" customWidth="1"/>
    <col min="6402" max="6402" width="41.85546875" style="235" customWidth="1"/>
    <col min="6403" max="6403" width="9.85546875" style="235" customWidth="1"/>
    <col min="6404" max="6406" width="9.7109375" style="235" customWidth="1"/>
    <col min="6407" max="6407" width="12" style="235" customWidth="1"/>
    <col min="6408" max="6656" width="9.140625" style="235"/>
    <col min="6657" max="6657" width="5.140625" style="235" customWidth="1"/>
    <col min="6658" max="6658" width="41.85546875" style="235" customWidth="1"/>
    <col min="6659" max="6659" width="9.85546875" style="235" customWidth="1"/>
    <col min="6660" max="6662" width="9.7109375" style="235" customWidth="1"/>
    <col min="6663" max="6663" width="12" style="235" customWidth="1"/>
    <col min="6664" max="6912" width="9.140625" style="235"/>
    <col min="6913" max="6913" width="5.140625" style="235" customWidth="1"/>
    <col min="6914" max="6914" width="41.85546875" style="235" customWidth="1"/>
    <col min="6915" max="6915" width="9.85546875" style="235" customWidth="1"/>
    <col min="6916" max="6918" width="9.7109375" style="235" customWidth="1"/>
    <col min="6919" max="6919" width="12" style="235" customWidth="1"/>
    <col min="6920" max="7168" width="9.140625" style="235"/>
    <col min="7169" max="7169" width="5.140625" style="235" customWidth="1"/>
    <col min="7170" max="7170" width="41.85546875" style="235" customWidth="1"/>
    <col min="7171" max="7171" width="9.85546875" style="235" customWidth="1"/>
    <col min="7172" max="7174" width="9.7109375" style="235" customWidth="1"/>
    <col min="7175" max="7175" width="12" style="235" customWidth="1"/>
    <col min="7176" max="7424" width="9.140625" style="235"/>
    <col min="7425" max="7425" width="5.140625" style="235" customWidth="1"/>
    <col min="7426" max="7426" width="41.85546875" style="235" customWidth="1"/>
    <col min="7427" max="7427" width="9.85546875" style="235" customWidth="1"/>
    <col min="7428" max="7430" width="9.7109375" style="235" customWidth="1"/>
    <col min="7431" max="7431" width="12" style="235" customWidth="1"/>
    <col min="7432" max="7680" width="9.140625" style="235"/>
    <col min="7681" max="7681" width="5.140625" style="235" customWidth="1"/>
    <col min="7682" max="7682" width="41.85546875" style="235" customWidth="1"/>
    <col min="7683" max="7683" width="9.85546875" style="235" customWidth="1"/>
    <col min="7684" max="7686" width="9.7109375" style="235" customWidth="1"/>
    <col min="7687" max="7687" width="12" style="235" customWidth="1"/>
    <col min="7688" max="7936" width="9.140625" style="235"/>
    <col min="7937" max="7937" width="5.140625" style="235" customWidth="1"/>
    <col min="7938" max="7938" width="41.85546875" style="235" customWidth="1"/>
    <col min="7939" max="7939" width="9.85546875" style="235" customWidth="1"/>
    <col min="7940" max="7942" width="9.7109375" style="235" customWidth="1"/>
    <col min="7943" max="7943" width="12" style="235" customWidth="1"/>
    <col min="7944" max="8192" width="9.140625" style="235"/>
    <col min="8193" max="8193" width="5.140625" style="235" customWidth="1"/>
    <col min="8194" max="8194" width="41.85546875" style="235" customWidth="1"/>
    <col min="8195" max="8195" width="9.85546875" style="235" customWidth="1"/>
    <col min="8196" max="8198" width="9.7109375" style="235" customWidth="1"/>
    <col min="8199" max="8199" width="12" style="235" customWidth="1"/>
    <col min="8200" max="8448" width="9.140625" style="235"/>
    <col min="8449" max="8449" width="5.140625" style="235" customWidth="1"/>
    <col min="8450" max="8450" width="41.85546875" style="235" customWidth="1"/>
    <col min="8451" max="8451" width="9.85546875" style="235" customWidth="1"/>
    <col min="8452" max="8454" width="9.7109375" style="235" customWidth="1"/>
    <col min="8455" max="8455" width="12" style="235" customWidth="1"/>
    <col min="8456" max="8704" width="9.140625" style="235"/>
    <col min="8705" max="8705" width="5.140625" style="235" customWidth="1"/>
    <col min="8706" max="8706" width="41.85546875" style="235" customWidth="1"/>
    <col min="8707" max="8707" width="9.85546875" style="235" customWidth="1"/>
    <col min="8708" max="8710" width="9.7109375" style="235" customWidth="1"/>
    <col min="8711" max="8711" width="12" style="235" customWidth="1"/>
    <col min="8712" max="8960" width="9.140625" style="235"/>
    <col min="8961" max="8961" width="5.140625" style="235" customWidth="1"/>
    <col min="8962" max="8962" width="41.85546875" style="235" customWidth="1"/>
    <col min="8963" max="8963" width="9.85546875" style="235" customWidth="1"/>
    <col min="8964" max="8966" width="9.7109375" style="235" customWidth="1"/>
    <col min="8967" max="8967" width="12" style="235" customWidth="1"/>
    <col min="8968" max="9216" width="9.140625" style="235"/>
    <col min="9217" max="9217" width="5.140625" style="235" customWidth="1"/>
    <col min="9218" max="9218" width="41.85546875" style="235" customWidth="1"/>
    <col min="9219" max="9219" width="9.85546875" style="235" customWidth="1"/>
    <col min="9220" max="9222" width="9.7109375" style="235" customWidth="1"/>
    <col min="9223" max="9223" width="12" style="235" customWidth="1"/>
    <col min="9224" max="9472" width="9.140625" style="235"/>
    <col min="9473" max="9473" width="5.140625" style="235" customWidth="1"/>
    <col min="9474" max="9474" width="41.85546875" style="235" customWidth="1"/>
    <col min="9475" max="9475" width="9.85546875" style="235" customWidth="1"/>
    <col min="9476" max="9478" width="9.7109375" style="235" customWidth="1"/>
    <col min="9479" max="9479" width="12" style="235" customWidth="1"/>
    <col min="9480" max="9728" width="9.140625" style="235"/>
    <col min="9729" max="9729" width="5.140625" style="235" customWidth="1"/>
    <col min="9730" max="9730" width="41.85546875" style="235" customWidth="1"/>
    <col min="9731" max="9731" width="9.85546875" style="235" customWidth="1"/>
    <col min="9732" max="9734" width="9.7109375" style="235" customWidth="1"/>
    <col min="9735" max="9735" width="12" style="235" customWidth="1"/>
    <col min="9736" max="9984" width="9.140625" style="235"/>
    <col min="9985" max="9985" width="5.140625" style="235" customWidth="1"/>
    <col min="9986" max="9986" width="41.85546875" style="235" customWidth="1"/>
    <col min="9987" max="9987" width="9.85546875" style="235" customWidth="1"/>
    <col min="9988" max="9990" width="9.7109375" style="235" customWidth="1"/>
    <col min="9991" max="9991" width="12" style="235" customWidth="1"/>
    <col min="9992" max="10240" width="9.140625" style="235"/>
    <col min="10241" max="10241" width="5.140625" style="235" customWidth="1"/>
    <col min="10242" max="10242" width="41.85546875" style="235" customWidth="1"/>
    <col min="10243" max="10243" width="9.85546875" style="235" customWidth="1"/>
    <col min="10244" max="10246" width="9.7109375" style="235" customWidth="1"/>
    <col min="10247" max="10247" width="12" style="235" customWidth="1"/>
    <col min="10248" max="10496" width="9.140625" style="235"/>
    <col min="10497" max="10497" width="5.140625" style="235" customWidth="1"/>
    <col min="10498" max="10498" width="41.85546875" style="235" customWidth="1"/>
    <col min="10499" max="10499" width="9.85546875" style="235" customWidth="1"/>
    <col min="10500" max="10502" width="9.7109375" style="235" customWidth="1"/>
    <col min="10503" max="10503" width="12" style="235" customWidth="1"/>
    <col min="10504" max="10752" width="9.140625" style="235"/>
    <col min="10753" max="10753" width="5.140625" style="235" customWidth="1"/>
    <col min="10754" max="10754" width="41.85546875" style="235" customWidth="1"/>
    <col min="10755" max="10755" width="9.85546875" style="235" customWidth="1"/>
    <col min="10756" max="10758" width="9.7109375" style="235" customWidth="1"/>
    <col min="10759" max="10759" width="12" style="235" customWidth="1"/>
    <col min="10760" max="11008" width="9.140625" style="235"/>
    <col min="11009" max="11009" width="5.140625" style="235" customWidth="1"/>
    <col min="11010" max="11010" width="41.85546875" style="235" customWidth="1"/>
    <col min="11011" max="11011" width="9.85546875" style="235" customWidth="1"/>
    <col min="11012" max="11014" width="9.7109375" style="235" customWidth="1"/>
    <col min="11015" max="11015" width="12" style="235" customWidth="1"/>
    <col min="11016" max="11264" width="9.140625" style="235"/>
    <col min="11265" max="11265" width="5.140625" style="235" customWidth="1"/>
    <col min="11266" max="11266" width="41.85546875" style="235" customWidth="1"/>
    <col min="11267" max="11267" width="9.85546875" style="235" customWidth="1"/>
    <col min="11268" max="11270" width="9.7109375" style="235" customWidth="1"/>
    <col min="11271" max="11271" width="12" style="235" customWidth="1"/>
    <col min="11272" max="11520" width="9.140625" style="235"/>
    <col min="11521" max="11521" width="5.140625" style="235" customWidth="1"/>
    <col min="11522" max="11522" width="41.85546875" style="235" customWidth="1"/>
    <col min="11523" max="11523" width="9.85546875" style="235" customWidth="1"/>
    <col min="11524" max="11526" width="9.7109375" style="235" customWidth="1"/>
    <col min="11527" max="11527" width="12" style="235" customWidth="1"/>
    <col min="11528" max="11776" width="9.140625" style="235"/>
    <col min="11777" max="11777" width="5.140625" style="235" customWidth="1"/>
    <col min="11778" max="11778" width="41.85546875" style="235" customWidth="1"/>
    <col min="11779" max="11779" width="9.85546875" style="235" customWidth="1"/>
    <col min="11780" max="11782" width="9.7109375" style="235" customWidth="1"/>
    <col min="11783" max="11783" width="12" style="235" customWidth="1"/>
    <col min="11784" max="12032" width="9.140625" style="235"/>
    <col min="12033" max="12033" width="5.140625" style="235" customWidth="1"/>
    <col min="12034" max="12034" width="41.85546875" style="235" customWidth="1"/>
    <col min="12035" max="12035" width="9.85546875" style="235" customWidth="1"/>
    <col min="12036" max="12038" width="9.7109375" style="235" customWidth="1"/>
    <col min="12039" max="12039" width="12" style="235" customWidth="1"/>
    <col min="12040" max="12288" width="9.140625" style="235"/>
    <col min="12289" max="12289" width="5.140625" style="235" customWidth="1"/>
    <col min="12290" max="12290" width="41.85546875" style="235" customWidth="1"/>
    <col min="12291" max="12291" width="9.85546875" style="235" customWidth="1"/>
    <col min="12292" max="12294" width="9.7109375" style="235" customWidth="1"/>
    <col min="12295" max="12295" width="12" style="235" customWidth="1"/>
    <col min="12296" max="12544" width="9.140625" style="235"/>
    <col min="12545" max="12545" width="5.140625" style="235" customWidth="1"/>
    <col min="12546" max="12546" width="41.85546875" style="235" customWidth="1"/>
    <col min="12547" max="12547" width="9.85546875" style="235" customWidth="1"/>
    <col min="12548" max="12550" width="9.7109375" style="235" customWidth="1"/>
    <col min="12551" max="12551" width="12" style="235" customWidth="1"/>
    <col min="12552" max="12800" width="9.140625" style="235"/>
    <col min="12801" max="12801" width="5.140625" style="235" customWidth="1"/>
    <col min="12802" max="12802" width="41.85546875" style="235" customWidth="1"/>
    <col min="12803" max="12803" width="9.85546875" style="235" customWidth="1"/>
    <col min="12804" max="12806" width="9.7109375" style="235" customWidth="1"/>
    <col min="12807" max="12807" width="12" style="235" customWidth="1"/>
    <col min="12808" max="13056" width="9.140625" style="235"/>
    <col min="13057" max="13057" width="5.140625" style="235" customWidth="1"/>
    <col min="13058" max="13058" width="41.85546875" style="235" customWidth="1"/>
    <col min="13059" max="13059" width="9.85546875" style="235" customWidth="1"/>
    <col min="13060" max="13062" width="9.7109375" style="235" customWidth="1"/>
    <col min="13063" max="13063" width="12" style="235" customWidth="1"/>
    <col min="13064" max="13312" width="9.140625" style="235"/>
    <col min="13313" max="13313" width="5.140625" style="235" customWidth="1"/>
    <col min="13314" max="13314" width="41.85546875" style="235" customWidth="1"/>
    <col min="13315" max="13315" width="9.85546875" style="235" customWidth="1"/>
    <col min="13316" max="13318" width="9.7109375" style="235" customWidth="1"/>
    <col min="13319" max="13319" width="12" style="235" customWidth="1"/>
    <col min="13320" max="13568" width="9.140625" style="235"/>
    <col min="13569" max="13569" width="5.140625" style="235" customWidth="1"/>
    <col min="13570" max="13570" width="41.85546875" style="235" customWidth="1"/>
    <col min="13571" max="13571" width="9.85546875" style="235" customWidth="1"/>
    <col min="13572" max="13574" width="9.7109375" style="235" customWidth="1"/>
    <col min="13575" max="13575" width="12" style="235" customWidth="1"/>
    <col min="13576" max="13824" width="9.140625" style="235"/>
    <col min="13825" max="13825" width="5.140625" style="235" customWidth="1"/>
    <col min="13826" max="13826" width="41.85546875" style="235" customWidth="1"/>
    <col min="13827" max="13827" width="9.85546875" style="235" customWidth="1"/>
    <col min="13828" max="13830" width="9.7109375" style="235" customWidth="1"/>
    <col min="13831" max="13831" width="12" style="235" customWidth="1"/>
    <col min="13832" max="14080" width="9.140625" style="235"/>
    <col min="14081" max="14081" width="5.140625" style="235" customWidth="1"/>
    <col min="14082" max="14082" width="41.85546875" style="235" customWidth="1"/>
    <col min="14083" max="14083" width="9.85546875" style="235" customWidth="1"/>
    <col min="14084" max="14086" width="9.7109375" style="235" customWidth="1"/>
    <col min="14087" max="14087" width="12" style="235" customWidth="1"/>
    <col min="14088" max="14336" width="9.140625" style="235"/>
    <col min="14337" max="14337" width="5.140625" style="235" customWidth="1"/>
    <col min="14338" max="14338" width="41.85546875" style="235" customWidth="1"/>
    <col min="14339" max="14339" width="9.85546875" style="235" customWidth="1"/>
    <col min="14340" max="14342" width="9.7109375" style="235" customWidth="1"/>
    <col min="14343" max="14343" width="12" style="235" customWidth="1"/>
    <col min="14344" max="14592" width="9.140625" style="235"/>
    <col min="14593" max="14593" width="5.140625" style="235" customWidth="1"/>
    <col min="14594" max="14594" width="41.85546875" style="235" customWidth="1"/>
    <col min="14595" max="14595" width="9.85546875" style="235" customWidth="1"/>
    <col min="14596" max="14598" width="9.7109375" style="235" customWidth="1"/>
    <col min="14599" max="14599" width="12" style="235" customWidth="1"/>
    <col min="14600" max="14848" width="9.140625" style="235"/>
    <col min="14849" max="14849" width="5.140625" style="235" customWidth="1"/>
    <col min="14850" max="14850" width="41.85546875" style="235" customWidth="1"/>
    <col min="14851" max="14851" width="9.85546875" style="235" customWidth="1"/>
    <col min="14852" max="14854" width="9.7109375" style="235" customWidth="1"/>
    <col min="14855" max="14855" width="12" style="235" customWidth="1"/>
    <col min="14856" max="15104" width="9.140625" style="235"/>
    <col min="15105" max="15105" width="5.140625" style="235" customWidth="1"/>
    <col min="15106" max="15106" width="41.85546875" style="235" customWidth="1"/>
    <col min="15107" max="15107" width="9.85546875" style="235" customWidth="1"/>
    <col min="15108" max="15110" width="9.7109375" style="235" customWidth="1"/>
    <col min="15111" max="15111" width="12" style="235" customWidth="1"/>
    <col min="15112" max="15360" width="9.140625" style="235"/>
    <col min="15361" max="15361" width="5.140625" style="235" customWidth="1"/>
    <col min="15362" max="15362" width="41.85546875" style="235" customWidth="1"/>
    <col min="15363" max="15363" width="9.85546875" style="235" customWidth="1"/>
    <col min="15364" max="15366" width="9.7109375" style="235" customWidth="1"/>
    <col min="15367" max="15367" width="12" style="235" customWidth="1"/>
    <col min="15368" max="15616" width="9.140625" style="235"/>
    <col min="15617" max="15617" width="5.140625" style="235" customWidth="1"/>
    <col min="15618" max="15618" width="41.85546875" style="235" customWidth="1"/>
    <col min="15619" max="15619" width="9.85546875" style="235" customWidth="1"/>
    <col min="15620" max="15622" width="9.7109375" style="235" customWidth="1"/>
    <col min="15623" max="15623" width="12" style="235" customWidth="1"/>
    <col min="15624" max="15872" width="9.140625" style="235"/>
    <col min="15873" max="15873" width="5.140625" style="235" customWidth="1"/>
    <col min="15874" max="15874" width="41.85546875" style="235" customWidth="1"/>
    <col min="15875" max="15875" width="9.85546875" style="235" customWidth="1"/>
    <col min="15876" max="15878" width="9.7109375" style="235" customWidth="1"/>
    <col min="15879" max="15879" width="12" style="235" customWidth="1"/>
    <col min="15880" max="16128" width="9.140625" style="235"/>
    <col min="16129" max="16129" width="5.140625" style="235" customWidth="1"/>
    <col min="16130" max="16130" width="41.85546875" style="235" customWidth="1"/>
    <col min="16131" max="16131" width="9.85546875" style="235" customWidth="1"/>
    <col min="16132" max="16134" width="9.7109375" style="235" customWidth="1"/>
    <col min="16135" max="16135" width="12" style="235" customWidth="1"/>
    <col min="16136" max="16384" width="9.140625" style="235"/>
  </cols>
  <sheetData>
    <row r="1" spans="1:10" s="224" customFormat="1" ht="30" customHeight="1" x14ac:dyDescent="0.2">
      <c r="A1" s="897" t="s">
        <v>441</v>
      </c>
      <c r="B1" s="900" t="s">
        <v>442</v>
      </c>
      <c r="C1" s="900" t="s">
        <v>443</v>
      </c>
      <c r="D1" s="878"/>
      <c r="E1" s="878"/>
      <c r="F1" s="878"/>
      <c r="G1" s="903" t="s">
        <v>1252</v>
      </c>
    </row>
    <row r="2" spans="1:10" s="226" customFormat="1" ht="30" customHeight="1" x14ac:dyDescent="0.2">
      <c r="A2" s="898"/>
      <c r="B2" s="901"/>
      <c r="C2" s="902"/>
      <c r="D2" s="225">
        <v>2020</v>
      </c>
      <c r="E2" s="225">
        <v>2021</v>
      </c>
      <c r="F2" s="225" t="s">
        <v>1251</v>
      </c>
      <c r="G2" s="904"/>
    </row>
    <row r="3" spans="1:10" s="226" customFormat="1" ht="15.75" customHeight="1" x14ac:dyDescent="0.2">
      <c r="A3" s="899"/>
      <c r="B3" s="227" t="s">
        <v>9</v>
      </c>
      <c r="C3" s="227" t="s">
        <v>10</v>
      </c>
      <c r="D3" s="228" t="s">
        <v>11</v>
      </c>
      <c r="E3" s="228" t="s">
        <v>236</v>
      </c>
      <c r="F3" s="228" t="s">
        <v>237</v>
      </c>
      <c r="G3" s="229" t="s">
        <v>289</v>
      </c>
    </row>
    <row r="4" spans="1:10" s="230" customFormat="1" ht="23.25" customHeight="1" x14ac:dyDescent="0.25">
      <c r="A4" s="892" t="s">
        <v>444</v>
      </c>
      <c r="B4" s="893"/>
      <c r="C4" s="893"/>
      <c r="D4" s="893"/>
      <c r="E4" s="893"/>
      <c r="F4" s="893"/>
      <c r="G4" s="894"/>
    </row>
    <row r="5" spans="1:10" s="234" customFormat="1" ht="30" hidden="1" customHeight="1" x14ac:dyDescent="0.25">
      <c r="A5" s="330" t="s">
        <v>2</v>
      </c>
      <c r="B5" s="231"/>
      <c r="C5" s="331"/>
      <c r="D5" s="232"/>
      <c r="E5" s="232"/>
      <c r="F5" s="232"/>
      <c r="G5" s="233">
        <f>SUM(D5:F5)</f>
        <v>0</v>
      </c>
    </row>
    <row r="6" spans="1:10" s="234" customFormat="1" ht="30" hidden="1" customHeight="1" x14ac:dyDescent="0.25">
      <c r="A6" s="330" t="s">
        <v>3</v>
      </c>
      <c r="B6" s="231"/>
      <c r="C6" s="331"/>
      <c r="D6" s="232"/>
      <c r="E6" s="232"/>
      <c r="F6" s="232"/>
      <c r="G6" s="233">
        <f>SUM(D6:F6)</f>
        <v>0</v>
      </c>
    </row>
    <row r="7" spans="1:10" s="234" customFormat="1" ht="15.75" hidden="1" customHeight="1" x14ac:dyDescent="0.25">
      <c r="A7" s="330" t="s">
        <v>49</v>
      </c>
      <c r="B7" s="231"/>
      <c r="C7" s="331"/>
      <c r="D7" s="232"/>
      <c r="E7" s="232"/>
      <c r="F7" s="232"/>
      <c r="G7" s="233">
        <f>SUM(D7:F7)</f>
        <v>0</v>
      </c>
    </row>
    <row r="8" spans="1:10" s="234" customFormat="1" hidden="1" x14ac:dyDescent="0.25">
      <c r="A8" s="330" t="s">
        <v>12</v>
      </c>
      <c r="B8" s="231"/>
      <c r="C8" s="331"/>
      <c r="D8" s="232"/>
      <c r="E8" s="232"/>
      <c r="F8" s="232"/>
      <c r="G8" s="233">
        <f>SUM(D8:F8)</f>
        <v>0</v>
      </c>
    </row>
    <row r="9" spans="1:10" ht="23.25" customHeight="1" x14ac:dyDescent="0.25">
      <c r="A9" s="892" t="s">
        <v>445</v>
      </c>
      <c r="B9" s="893"/>
      <c r="C9" s="893"/>
      <c r="D9" s="893"/>
      <c r="E9" s="893"/>
      <c r="F9" s="893"/>
      <c r="G9" s="894"/>
    </row>
    <row r="10" spans="1:10" s="234" customFormat="1" ht="30" hidden="1" customHeight="1" x14ac:dyDescent="0.25">
      <c r="A10" s="330" t="s">
        <v>50</v>
      </c>
      <c r="B10" s="231"/>
      <c r="C10" s="331"/>
      <c r="D10" s="232"/>
      <c r="E10" s="232"/>
      <c r="F10" s="232"/>
      <c r="G10" s="233">
        <f>SUM(D10:F10)</f>
        <v>0</v>
      </c>
    </row>
    <row r="11" spans="1:10" s="234" customFormat="1" ht="45.75" hidden="1" customHeight="1" x14ac:dyDescent="0.25">
      <c r="A11" s="330" t="s">
        <v>13</v>
      </c>
      <c r="B11" s="231"/>
      <c r="C11" s="331"/>
      <c r="D11" s="236"/>
      <c r="E11" s="236"/>
      <c r="F11" s="236"/>
      <c r="G11" s="233">
        <f>SUM(D11:F11)</f>
        <v>0</v>
      </c>
    </row>
    <row r="12" spans="1:10" s="234" customFormat="1" ht="45.75" hidden="1" customHeight="1" x14ac:dyDescent="0.25">
      <c r="A12" s="330" t="s">
        <v>51</v>
      </c>
      <c r="B12" s="237"/>
      <c r="C12" s="331"/>
      <c r="D12" s="236"/>
      <c r="E12" s="236"/>
      <c r="F12" s="236"/>
      <c r="G12" s="233">
        <f>SUM(D12:F12)</f>
        <v>0</v>
      </c>
    </row>
    <row r="13" spans="1:10" s="240" customFormat="1" ht="25.5" customHeight="1" thickBot="1" x14ac:dyDescent="0.3">
      <c r="A13" s="895" t="s">
        <v>446</v>
      </c>
      <c r="B13" s="896"/>
      <c r="C13" s="896"/>
      <c r="D13" s="238">
        <f>SUM(D5:D8,D10:D12)</f>
        <v>0</v>
      </c>
      <c r="E13" s="238">
        <f>SUM(E5:E8,E10:E12)</f>
        <v>0</v>
      </c>
      <c r="F13" s="238">
        <f>SUM(F5:F8,F10:F12)</f>
        <v>0</v>
      </c>
      <c r="G13" s="239">
        <f>SUM(D13:F13)</f>
        <v>0</v>
      </c>
    </row>
    <row r="14" spans="1:10" s="234" customFormat="1" x14ac:dyDescent="0.25">
      <c r="A14" s="241"/>
      <c r="B14" s="242"/>
      <c r="C14" s="242"/>
      <c r="D14" s="243"/>
      <c r="E14" s="243"/>
      <c r="F14" s="243"/>
      <c r="G14" s="243"/>
    </row>
    <row r="15" spans="1:10" s="234" customFormat="1" x14ac:dyDescent="0.25">
      <c r="A15" s="244"/>
      <c r="B15" s="245"/>
      <c r="C15" s="245"/>
      <c r="D15" s="246"/>
      <c r="E15" s="246"/>
      <c r="F15" s="246"/>
      <c r="G15" s="246"/>
      <c r="H15" s="245"/>
      <c r="I15" s="245"/>
      <c r="J15" s="245"/>
    </row>
    <row r="16" spans="1:10" x14ac:dyDescent="0.25">
      <c r="A16" s="247"/>
      <c r="B16" s="248"/>
      <c r="C16" s="248"/>
      <c r="D16" s="249"/>
      <c r="E16" s="249"/>
      <c r="F16" s="249"/>
      <c r="G16" s="246"/>
      <c r="H16" s="248"/>
      <c r="I16" s="248"/>
      <c r="J16" s="248"/>
    </row>
    <row r="17" spans="1:10" x14ac:dyDescent="0.25">
      <c r="A17" s="247"/>
      <c r="B17" s="248"/>
      <c r="C17" s="248"/>
      <c r="D17" s="249"/>
      <c r="E17" s="249"/>
      <c r="F17" s="249"/>
      <c r="G17" s="246"/>
      <c r="H17" s="248"/>
      <c r="I17" s="248"/>
      <c r="J17" s="248"/>
    </row>
    <row r="18" spans="1:10" x14ac:dyDescent="0.25">
      <c r="A18" s="247"/>
      <c r="B18" s="248"/>
      <c r="C18" s="250"/>
      <c r="D18" s="249"/>
      <c r="E18" s="249"/>
      <c r="F18" s="249"/>
      <c r="G18" s="246"/>
      <c r="H18" s="248"/>
      <c r="I18" s="248"/>
      <c r="J18" s="248"/>
    </row>
    <row r="19" spans="1:10" x14ac:dyDescent="0.25">
      <c r="A19" s="248"/>
      <c r="B19" s="248"/>
      <c r="C19" s="248"/>
      <c r="D19" s="249"/>
      <c r="E19" s="249"/>
      <c r="F19" s="249"/>
      <c r="G19" s="246"/>
      <c r="H19" s="248"/>
      <c r="I19" s="248"/>
      <c r="J19" s="248"/>
    </row>
    <row r="20" spans="1:10" x14ac:dyDescent="0.25">
      <c r="A20" s="248"/>
      <c r="B20" s="251"/>
      <c r="C20" s="248"/>
      <c r="D20" s="249"/>
      <c r="E20" s="249"/>
      <c r="F20" s="249"/>
      <c r="G20" s="246"/>
      <c r="H20" s="248"/>
      <c r="I20" s="248"/>
      <c r="J20" s="248"/>
    </row>
    <row r="21" spans="1:10" x14ac:dyDescent="0.25">
      <c r="A21" s="248"/>
      <c r="B21" s="248"/>
      <c r="C21" s="248"/>
      <c r="D21" s="249"/>
      <c r="E21" s="249"/>
      <c r="F21" s="249"/>
      <c r="G21" s="252"/>
      <c r="H21" s="248"/>
      <c r="I21" s="248"/>
      <c r="J21" s="248"/>
    </row>
    <row r="22" spans="1:10" x14ac:dyDescent="0.25">
      <c r="A22" s="248"/>
      <c r="B22" s="248"/>
      <c r="C22" s="248"/>
      <c r="D22" s="249"/>
      <c r="E22" s="249"/>
      <c r="F22" s="249"/>
      <c r="G22" s="252"/>
      <c r="H22" s="248"/>
      <c r="I22" s="248"/>
      <c r="J22" s="248"/>
    </row>
    <row r="23" spans="1:10" x14ac:dyDescent="0.25">
      <c r="A23" s="248"/>
      <c r="B23" s="248"/>
      <c r="C23" s="248"/>
      <c r="D23" s="249"/>
      <c r="E23" s="249"/>
      <c r="F23" s="249"/>
      <c r="G23" s="252"/>
      <c r="H23" s="248"/>
      <c r="I23" s="248"/>
      <c r="J23" s="248"/>
    </row>
    <row r="24" spans="1:10" x14ac:dyDescent="0.25">
      <c r="A24" s="248" t="s">
        <v>447</v>
      </c>
      <c r="B24" s="248"/>
      <c r="C24" s="248"/>
      <c r="D24" s="253"/>
      <c r="E24" s="253"/>
      <c r="F24" s="253"/>
      <c r="G24" s="248"/>
      <c r="H24" s="248"/>
      <c r="I24" s="248"/>
      <c r="J24" s="248"/>
    </row>
  </sheetData>
  <mergeCells count="8">
    <mergeCell ref="A9:G9"/>
    <mergeCell ref="A13:C13"/>
    <mergeCell ref="A1:A3"/>
    <mergeCell ref="B1:B2"/>
    <mergeCell ref="C1:C2"/>
    <mergeCell ref="D1:F1"/>
    <mergeCell ref="G1:G2"/>
    <mergeCell ref="A4:G4"/>
  </mergeCells>
  <printOptions horizontalCentered="1"/>
  <pageMargins left="0.7" right="0.7" top="0.75" bottom="0.75" header="0.3" footer="0.3"/>
  <pageSetup paperSize="9" scale="85" orientation="portrait" r:id="rId1"/>
  <headerFooter alignWithMargins="0">
    <oddHeader>&amp;C&amp;"Times New Roman,Félkövér"
Halimba Község Önkormányzata több éves kihatással járó döntéseiből származó kötelezettségei célonként és évek szerinti bontásban&amp;R&amp;"Times New Roman,Félkövér"14. melléklet a 14/2019.(IX24.) önkormányzati rendelethez</oddHeader>
    <oddFooter>&amp;R&amp;"Times New Roman,Normál"&amp;F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0"/>
  <sheetViews>
    <sheetView view="pageLayout" zoomScaleNormal="100" workbookViewId="0">
      <selection activeCell="G4" sqref="G4"/>
    </sheetView>
  </sheetViews>
  <sheetFormatPr defaultRowHeight="15" x14ac:dyDescent="0.25"/>
  <cols>
    <col min="1" max="1" width="7.140625" style="255" customWidth="1"/>
    <col min="2" max="2" width="40.7109375" style="255" customWidth="1"/>
    <col min="3" max="3" width="11.140625" style="276" customWidth="1"/>
    <col min="4" max="6" width="11.42578125" style="255" customWidth="1"/>
    <col min="7" max="256" width="9.140625" style="255"/>
    <col min="257" max="257" width="7.140625" style="255" customWidth="1"/>
    <col min="258" max="258" width="40.7109375" style="255" customWidth="1"/>
    <col min="259" max="259" width="11.140625" style="255" customWidth="1"/>
    <col min="260" max="262" width="11.42578125" style="255" customWidth="1"/>
    <col min="263" max="512" width="9.140625" style="255"/>
    <col min="513" max="513" width="7.140625" style="255" customWidth="1"/>
    <col min="514" max="514" width="40.7109375" style="255" customWidth="1"/>
    <col min="515" max="515" width="11.140625" style="255" customWidth="1"/>
    <col min="516" max="518" width="11.42578125" style="255" customWidth="1"/>
    <col min="519" max="768" width="9.140625" style="255"/>
    <col min="769" max="769" width="7.140625" style="255" customWidth="1"/>
    <col min="770" max="770" width="40.7109375" style="255" customWidth="1"/>
    <col min="771" max="771" width="11.140625" style="255" customWidth="1"/>
    <col min="772" max="774" width="11.42578125" style="255" customWidth="1"/>
    <col min="775" max="1024" width="9.140625" style="255"/>
    <col min="1025" max="1025" width="7.140625" style="255" customWidth="1"/>
    <col min="1026" max="1026" width="40.7109375" style="255" customWidth="1"/>
    <col min="1027" max="1027" width="11.140625" style="255" customWidth="1"/>
    <col min="1028" max="1030" width="11.42578125" style="255" customWidth="1"/>
    <col min="1031" max="1280" width="9.140625" style="255"/>
    <col min="1281" max="1281" width="7.140625" style="255" customWidth="1"/>
    <col min="1282" max="1282" width="40.7109375" style="255" customWidth="1"/>
    <col min="1283" max="1283" width="11.140625" style="255" customWidth="1"/>
    <col min="1284" max="1286" width="11.42578125" style="255" customWidth="1"/>
    <col min="1287" max="1536" width="9.140625" style="255"/>
    <col min="1537" max="1537" width="7.140625" style="255" customWidth="1"/>
    <col min="1538" max="1538" width="40.7109375" style="255" customWidth="1"/>
    <col min="1539" max="1539" width="11.140625" style="255" customWidth="1"/>
    <col min="1540" max="1542" width="11.42578125" style="255" customWidth="1"/>
    <col min="1543" max="1792" width="9.140625" style="255"/>
    <col min="1793" max="1793" width="7.140625" style="255" customWidth="1"/>
    <col min="1794" max="1794" width="40.7109375" style="255" customWidth="1"/>
    <col min="1795" max="1795" width="11.140625" style="255" customWidth="1"/>
    <col min="1796" max="1798" width="11.42578125" style="255" customWidth="1"/>
    <col min="1799" max="2048" width="9.140625" style="255"/>
    <col min="2049" max="2049" width="7.140625" style="255" customWidth="1"/>
    <col min="2050" max="2050" width="40.7109375" style="255" customWidth="1"/>
    <col min="2051" max="2051" width="11.140625" style="255" customWidth="1"/>
    <col min="2052" max="2054" width="11.42578125" style="255" customWidth="1"/>
    <col min="2055" max="2304" width="9.140625" style="255"/>
    <col min="2305" max="2305" width="7.140625" style="255" customWidth="1"/>
    <col min="2306" max="2306" width="40.7109375" style="255" customWidth="1"/>
    <col min="2307" max="2307" width="11.140625" style="255" customWidth="1"/>
    <col min="2308" max="2310" width="11.42578125" style="255" customWidth="1"/>
    <col min="2311" max="2560" width="9.140625" style="255"/>
    <col min="2561" max="2561" width="7.140625" style="255" customWidth="1"/>
    <col min="2562" max="2562" width="40.7109375" style="255" customWidth="1"/>
    <col min="2563" max="2563" width="11.140625" style="255" customWidth="1"/>
    <col min="2564" max="2566" width="11.42578125" style="255" customWidth="1"/>
    <col min="2567" max="2816" width="9.140625" style="255"/>
    <col min="2817" max="2817" width="7.140625" style="255" customWidth="1"/>
    <col min="2818" max="2818" width="40.7109375" style="255" customWidth="1"/>
    <col min="2819" max="2819" width="11.140625" style="255" customWidth="1"/>
    <col min="2820" max="2822" width="11.42578125" style="255" customWidth="1"/>
    <col min="2823" max="3072" width="9.140625" style="255"/>
    <col min="3073" max="3073" width="7.140625" style="255" customWidth="1"/>
    <col min="3074" max="3074" width="40.7109375" style="255" customWidth="1"/>
    <col min="3075" max="3075" width="11.140625" style="255" customWidth="1"/>
    <col min="3076" max="3078" width="11.42578125" style="255" customWidth="1"/>
    <col min="3079" max="3328" width="9.140625" style="255"/>
    <col min="3329" max="3329" width="7.140625" style="255" customWidth="1"/>
    <col min="3330" max="3330" width="40.7109375" style="255" customWidth="1"/>
    <col min="3331" max="3331" width="11.140625" style="255" customWidth="1"/>
    <col min="3332" max="3334" width="11.42578125" style="255" customWidth="1"/>
    <col min="3335" max="3584" width="9.140625" style="255"/>
    <col min="3585" max="3585" width="7.140625" style="255" customWidth="1"/>
    <col min="3586" max="3586" width="40.7109375" style="255" customWidth="1"/>
    <col min="3587" max="3587" width="11.140625" style="255" customWidth="1"/>
    <col min="3588" max="3590" width="11.42578125" style="255" customWidth="1"/>
    <col min="3591" max="3840" width="9.140625" style="255"/>
    <col min="3841" max="3841" width="7.140625" style="255" customWidth="1"/>
    <col min="3842" max="3842" width="40.7109375" style="255" customWidth="1"/>
    <col min="3843" max="3843" width="11.140625" style="255" customWidth="1"/>
    <col min="3844" max="3846" width="11.42578125" style="255" customWidth="1"/>
    <col min="3847" max="4096" width="9.140625" style="255"/>
    <col min="4097" max="4097" width="7.140625" style="255" customWidth="1"/>
    <col min="4098" max="4098" width="40.7109375" style="255" customWidth="1"/>
    <col min="4099" max="4099" width="11.140625" style="255" customWidth="1"/>
    <col min="4100" max="4102" width="11.42578125" style="255" customWidth="1"/>
    <col min="4103" max="4352" width="9.140625" style="255"/>
    <col min="4353" max="4353" width="7.140625" style="255" customWidth="1"/>
    <col min="4354" max="4354" width="40.7109375" style="255" customWidth="1"/>
    <col min="4355" max="4355" width="11.140625" style="255" customWidth="1"/>
    <col min="4356" max="4358" width="11.42578125" style="255" customWidth="1"/>
    <col min="4359" max="4608" width="9.140625" style="255"/>
    <col min="4609" max="4609" width="7.140625" style="255" customWidth="1"/>
    <col min="4610" max="4610" width="40.7109375" style="255" customWidth="1"/>
    <col min="4611" max="4611" width="11.140625" style="255" customWidth="1"/>
    <col min="4612" max="4614" width="11.42578125" style="255" customWidth="1"/>
    <col min="4615" max="4864" width="9.140625" style="255"/>
    <col min="4865" max="4865" width="7.140625" style="255" customWidth="1"/>
    <col min="4866" max="4866" width="40.7109375" style="255" customWidth="1"/>
    <col min="4867" max="4867" width="11.140625" style="255" customWidth="1"/>
    <col min="4868" max="4870" width="11.42578125" style="255" customWidth="1"/>
    <col min="4871" max="5120" width="9.140625" style="255"/>
    <col min="5121" max="5121" width="7.140625" style="255" customWidth="1"/>
    <col min="5122" max="5122" width="40.7109375" style="255" customWidth="1"/>
    <col min="5123" max="5123" width="11.140625" style="255" customWidth="1"/>
    <col min="5124" max="5126" width="11.42578125" style="255" customWidth="1"/>
    <col min="5127" max="5376" width="9.140625" style="255"/>
    <col min="5377" max="5377" width="7.140625" style="255" customWidth="1"/>
    <col min="5378" max="5378" width="40.7109375" style="255" customWidth="1"/>
    <col min="5379" max="5379" width="11.140625" style="255" customWidth="1"/>
    <col min="5380" max="5382" width="11.42578125" style="255" customWidth="1"/>
    <col min="5383" max="5632" width="9.140625" style="255"/>
    <col min="5633" max="5633" width="7.140625" style="255" customWidth="1"/>
    <col min="5634" max="5634" width="40.7109375" style="255" customWidth="1"/>
    <col min="5635" max="5635" width="11.140625" style="255" customWidth="1"/>
    <col min="5636" max="5638" width="11.42578125" style="255" customWidth="1"/>
    <col min="5639" max="5888" width="9.140625" style="255"/>
    <col min="5889" max="5889" width="7.140625" style="255" customWidth="1"/>
    <col min="5890" max="5890" width="40.7109375" style="255" customWidth="1"/>
    <col min="5891" max="5891" width="11.140625" style="255" customWidth="1"/>
    <col min="5892" max="5894" width="11.42578125" style="255" customWidth="1"/>
    <col min="5895" max="6144" width="9.140625" style="255"/>
    <col min="6145" max="6145" width="7.140625" style="255" customWidth="1"/>
    <col min="6146" max="6146" width="40.7109375" style="255" customWidth="1"/>
    <col min="6147" max="6147" width="11.140625" style="255" customWidth="1"/>
    <col min="6148" max="6150" width="11.42578125" style="255" customWidth="1"/>
    <col min="6151" max="6400" width="9.140625" style="255"/>
    <col min="6401" max="6401" width="7.140625" style="255" customWidth="1"/>
    <col min="6402" max="6402" width="40.7109375" style="255" customWidth="1"/>
    <col min="6403" max="6403" width="11.140625" style="255" customWidth="1"/>
    <col min="6404" max="6406" width="11.42578125" style="255" customWidth="1"/>
    <col min="6407" max="6656" width="9.140625" style="255"/>
    <col min="6657" max="6657" width="7.140625" style="255" customWidth="1"/>
    <col min="6658" max="6658" width="40.7109375" style="255" customWidth="1"/>
    <col min="6659" max="6659" width="11.140625" style="255" customWidth="1"/>
    <col min="6660" max="6662" width="11.42578125" style="255" customWidth="1"/>
    <col min="6663" max="6912" width="9.140625" style="255"/>
    <col min="6913" max="6913" width="7.140625" style="255" customWidth="1"/>
    <col min="6914" max="6914" width="40.7109375" style="255" customWidth="1"/>
    <col min="6915" max="6915" width="11.140625" style="255" customWidth="1"/>
    <col min="6916" max="6918" width="11.42578125" style="255" customWidth="1"/>
    <col min="6919" max="7168" width="9.140625" style="255"/>
    <col min="7169" max="7169" width="7.140625" style="255" customWidth="1"/>
    <col min="7170" max="7170" width="40.7109375" style="255" customWidth="1"/>
    <col min="7171" max="7171" width="11.140625" style="255" customWidth="1"/>
    <col min="7172" max="7174" width="11.42578125" style="255" customWidth="1"/>
    <col min="7175" max="7424" width="9.140625" style="255"/>
    <col min="7425" max="7425" width="7.140625" style="255" customWidth="1"/>
    <col min="7426" max="7426" width="40.7109375" style="255" customWidth="1"/>
    <col min="7427" max="7427" width="11.140625" style="255" customWidth="1"/>
    <col min="7428" max="7430" width="11.42578125" style="255" customWidth="1"/>
    <col min="7431" max="7680" width="9.140625" style="255"/>
    <col min="7681" max="7681" width="7.140625" style="255" customWidth="1"/>
    <col min="7682" max="7682" width="40.7109375" style="255" customWidth="1"/>
    <col min="7683" max="7683" width="11.140625" style="255" customWidth="1"/>
    <col min="7684" max="7686" width="11.42578125" style="255" customWidth="1"/>
    <col min="7687" max="7936" width="9.140625" style="255"/>
    <col min="7937" max="7937" width="7.140625" style="255" customWidth="1"/>
    <col min="7938" max="7938" width="40.7109375" style="255" customWidth="1"/>
    <col min="7939" max="7939" width="11.140625" style="255" customWidth="1"/>
    <col min="7940" max="7942" width="11.42578125" style="255" customWidth="1"/>
    <col min="7943" max="8192" width="9.140625" style="255"/>
    <col min="8193" max="8193" width="7.140625" style="255" customWidth="1"/>
    <col min="8194" max="8194" width="40.7109375" style="255" customWidth="1"/>
    <col min="8195" max="8195" width="11.140625" style="255" customWidth="1"/>
    <col min="8196" max="8198" width="11.42578125" style="255" customWidth="1"/>
    <col min="8199" max="8448" width="9.140625" style="255"/>
    <col min="8449" max="8449" width="7.140625" style="255" customWidth="1"/>
    <col min="8450" max="8450" width="40.7109375" style="255" customWidth="1"/>
    <col min="8451" max="8451" width="11.140625" style="255" customWidth="1"/>
    <col min="8452" max="8454" width="11.42578125" style="255" customWidth="1"/>
    <col min="8455" max="8704" width="9.140625" style="255"/>
    <col min="8705" max="8705" width="7.140625" style="255" customWidth="1"/>
    <col min="8706" max="8706" width="40.7109375" style="255" customWidth="1"/>
    <col min="8707" max="8707" width="11.140625" style="255" customWidth="1"/>
    <col min="8708" max="8710" width="11.42578125" style="255" customWidth="1"/>
    <col min="8711" max="8960" width="9.140625" style="255"/>
    <col min="8961" max="8961" width="7.140625" style="255" customWidth="1"/>
    <col min="8962" max="8962" width="40.7109375" style="255" customWidth="1"/>
    <col min="8963" max="8963" width="11.140625" style="255" customWidth="1"/>
    <col min="8964" max="8966" width="11.42578125" style="255" customWidth="1"/>
    <col min="8967" max="9216" width="9.140625" style="255"/>
    <col min="9217" max="9217" width="7.140625" style="255" customWidth="1"/>
    <col min="9218" max="9218" width="40.7109375" style="255" customWidth="1"/>
    <col min="9219" max="9219" width="11.140625" style="255" customWidth="1"/>
    <col min="9220" max="9222" width="11.42578125" style="255" customWidth="1"/>
    <col min="9223" max="9472" width="9.140625" style="255"/>
    <col min="9473" max="9473" width="7.140625" style="255" customWidth="1"/>
    <col min="9474" max="9474" width="40.7109375" style="255" customWidth="1"/>
    <col min="9475" max="9475" width="11.140625" style="255" customWidth="1"/>
    <col min="9476" max="9478" width="11.42578125" style="255" customWidth="1"/>
    <col min="9479" max="9728" width="9.140625" style="255"/>
    <col min="9729" max="9729" width="7.140625" style="255" customWidth="1"/>
    <col min="9730" max="9730" width="40.7109375" style="255" customWidth="1"/>
    <col min="9731" max="9731" width="11.140625" style="255" customWidth="1"/>
    <col min="9732" max="9734" width="11.42578125" style="255" customWidth="1"/>
    <col min="9735" max="9984" width="9.140625" style="255"/>
    <col min="9985" max="9985" width="7.140625" style="255" customWidth="1"/>
    <col min="9986" max="9986" width="40.7109375" style="255" customWidth="1"/>
    <col min="9987" max="9987" width="11.140625" style="255" customWidth="1"/>
    <col min="9988" max="9990" width="11.42578125" style="255" customWidth="1"/>
    <col min="9991" max="10240" width="9.140625" style="255"/>
    <col min="10241" max="10241" width="7.140625" style="255" customWidth="1"/>
    <col min="10242" max="10242" width="40.7109375" style="255" customWidth="1"/>
    <col min="10243" max="10243" width="11.140625" style="255" customWidth="1"/>
    <col min="10244" max="10246" width="11.42578125" style="255" customWidth="1"/>
    <col min="10247" max="10496" width="9.140625" style="255"/>
    <col min="10497" max="10497" width="7.140625" style="255" customWidth="1"/>
    <col min="10498" max="10498" width="40.7109375" style="255" customWidth="1"/>
    <col min="10499" max="10499" width="11.140625" style="255" customWidth="1"/>
    <col min="10500" max="10502" width="11.42578125" style="255" customWidth="1"/>
    <col min="10503" max="10752" width="9.140625" style="255"/>
    <col min="10753" max="10753" width="7.140625" style="255" customWidth="1"/>
    <col min="10754" max="10754" width="40.7109375" style="255" customWidth="1"/>
    <col min="10755" max="10755" width="11.140625" style="255" customWidth="1"/>
    <col min="10756" max="10758" width="11.42578125" style="255" customWidth="1"/>
    <col min="10759" max="11008" width="9.140625" style="255"/>
    <col min="11009" max="11009" width="7.140625" style="255" customWidth="1"/>
    <col min="11010" max="11010" width="40.7109375" style="255" customWidth="1"/>
    <col min="11011" max="11011" width="11.140625" style="255" customWidth="1"/>
    <col min="11012" max="11014" width="11.42578125" style="255" customWidth="1"/>
    <col min="11015" max="11264" width="9.140625" style="255"/>
    <col min="11265" max="11265" width="7.140625" style="255" customWidth="1"/>
    <col min="11266" max="11266" width="40.7109375" style="255" customWidth="1"/>
    <col min="11267" max="11267" width="11.140625" style="255" customWidth="1"/>
    <col min="11268" max="11270" width="11.42578125" style="255" customWidth="1"/>
    <col min="11271" max="11520" width="9.140625" style="255"/>
    <col min="11521" max="11521" width="7.140625" style="255" customWidth="1"/>
    <col min="11522" max="11522" width="40.7109375" style="255" customWidth="1"/>
    <col min="11523" max="11523" width="11.140625" style="255" customWidth="1"/>
    <col min="11524" max="11526" width="11.42578125" style="255" customWidth="1"/>
    <col min="11527" max="11776" width="9.140625" style="255"/>
    <col min="11777" max="11777" width="7.140625" style="255" customWidth="1"/>
    <col min="11778" max="11778" width="40.7109375" style="255" customWidth="1"/>
    <col min="11779" max="11779" width="11.140625" style="255" customWidth="1"/>
    <col min="11780" max="11782" width="11.42578125" style="255" customWidth="1"/>
    <col min="11783" max="12032" width="9.140625" style="255"/>
    <col min="12033" max="12033" width="7.140625" style="255" customWidth="1"/>
    <col min="12034" max="12034" width="40.7109375" style="255" customWidth="1"/>
    <col min="12035" max="12035" width="11.140625" style="255" customWidth="1"/>
    <col min="12036" max="12038" width="11.42578125" style="255" customWidth="1"/>
    <col min="12039" max="12288" width="9.140625" style="255"/>
    <col min="12289" max="12289" width="7.140625" style="255" customWidth="1"/>
    <col min="12290" max="12290" width="40.7109375" style="255" customWidth="1"/>
    <col min="12291" max="12291" width="11.140625" style="255" customWidth="1"/>
    <col min="12292" max="12294" width="11.42578125" style="255" customWidth="1"/>
    <col min="12295" max="12544" width="9.140625" style="255"/>
    <col min="12545" max="12545" width="7.140625" style="255" customWidth="1"/>
    <col min="12546" max="12546" width="40.7109375" style="255" customWidth="1"/>
    <col min="12547" max="12547" width="11.140625" style="255" customWidth="1"/>
    <col min="12548" max="12550" width="11.42578125" style="255" customWidth="1"/>
    <col min="12551" max="12800" width="9.140625" style="255"/>
    <col min="12801" max="12801" width="7.140625" style="255" customWidth="1"/>
    <col min="12802" max="12802" width="40.7109375" style="255" customWidth="1"/>
    <col min="12803" max="12803" width="11.140625" style="255" customWidth="1"/>
    <col min="12804" max="12806" width="11.42578125" style="255" customWidth="1"/>
    <col min="12807" max="13056" width="9.140625" style="255"/>
    <col min="13057" max="13057" width="7.140625" style="255" customWidth="1"/>
    <col min="13058" max="13058" width="40.7109375" style="255" customWidth="1"/>
    <col min="13059" max="13059" width="11.140625" style="255" customWidth="1"/>
    <col min="13060" max="13062" width="11.42578125" style="255" customWidth="1"/>
    <col min="13063" max="13312" width="9.140625" style="255"/>
    <col min="13313" max="13313" width="7.140625" style="255" customWidth="1"/>
    <col min="13314" max="13314" width="40.7109375" style="255" customWidth="1"/>
    <col min="13315" max="13315" width="11.140625" style="255" customWidth="1"/>
    <col min="13316" max="13318" width="11.42578125" style="255" customWidth="1"/>
    <col min="13319" max="13568" width="9.140625" style="255"/>
    <col min="13569" max="13569" width="7.140625" style="255" customWidth="1"/>
    <col min="13570" max="13570" width="40.7109375" style="255" customWidth="1"/>
    <col min="13571" max="13571" width="11.140625" style="255" customWidth="1"/>
    <col min="13572" max="13574" width="11.42578125" style="255" customWidth="1"/>
    <col min="13575" max="13824" width="9.140625" style="255"/>
    <col min="13825" max="13825" width="7.140625" style="255" customWidth="1"/>
    <col min="13826" max="13826" width="40.7109375" style="255" customWidth="1"/>
    <col min="13827" max="13827" width="11.140625" style="255" customWidth="1"/>
    <col min="13828" max="13830" width="11.42578125" style="255" customWidth="1"/>
    <col min="13831" max="14080" width="9.140625" style="255"/>
    <col min="14081" max="14081" width="7.140625" style="255" customWidth="1"/>
    <col min="14082" max="14082" width="40.7109375" style="255" customWidth="1"/>
    <col min="14083" max="14083" width="11.140625" style="255" customWidth="1"/>
    <col min="14084" max="14086" width="11.42578125" style="255" customWidth="1"/>
    <col min="14087" max="14336" width="9.140625" style="255"/>
    <col min="14337" max="14337" width="7.140625" style="255" customWidth="1"/>
    <col min="14338" max="14338" width="40.7109375" style="255" customWidth="1"/>
    <col min="14339" max="14339" width="11.140625" style="255" customWidth="1"/>
    <col min="14340" max="14342" width="11.42578125" style="255" customWidth="1"/>
    <col min="14343" max="14592" width="9.140625" style="255"/>
    <col min="14593" max="14593" width="7.140625" style="255" customWidth="1"/>
    <col min="14594" max="14594" width="40.7109375" style="255" customWidth="1"/>
    <col min="14595" max="14595" width="11.140625" style="255" customWidth="1"/>
    <col min="14596" max="14598" width="11.42578125" style="255" customWidth="1"/>
    <col min="14599" max="14848" width="9.140625" style="255"/>
    <col min="14849" max="14849" width="7.140625" style="255" customWidth="1"/>
    <col min="14850" max="14850" width="40.7109375" style="255" customWidth="1"/>
    <col min="14851" max="14851" width="11.140625" style="255" customWidth="1"/>
    <col min="14852" max="14854" width="11.42578125" style="255" customWidth="1"/>
    <col min="14855" max="15104" width="9.140625" style="255"/>
    <col min="15105" max="15105" width="7.140625" style="255" customWidth="1"/>
    <col min="15106" max="15106" width="40.7109375" style="255" customWidth="1"/>
    <col min="15107" max="15107" width="11.140625" style="255" customWidth="1"/>
    <col min="15108" max="15110" width="11.42578125" style="255" customWidth="1"/>
    <col min="15111" max="15360" width="9.140625" style="255"/>
    <col min="15361" max="15361" width="7.140625" style="255" customWidth="1"/>
    <col min="15362" max="15362" width="40.7109375" style="255" customWidth="1"/>
    <col min="15363" max="15363" width="11.140625" style="255" customWidth="1"/>
    <col min="15364" max="15366" width="11.42578125" style="255" customWidth="1"/>
    <col min="15367" max="15616" width="9.140625" style="255"/>
    <col min="15617" max="15617" width="7.140625" style="255" customWidth="1"/>
    <col min="15618" max="15618" width="40.7109375" style="255" customWidth="1"/>
    <col min="15619" max="15619" width="11.140625" style="255" customWidth="1"/>
    <col min="15620" max="15622" width="11.42578125" style="255" customWidth="1"/>
    <col min="15623" max="15872" width="9.140625" style="255"/>
    <col min="15873" max="15873" width="7.140625" style="255" customWidth="1"/>
    <col min="15874" max="15874" width="40.7109375" style="255" customWidth="1"/>
    <col min="15875" max="15875" width="11.140625" style="255" customWidth="1"/>
    <col min="15876" max="15878" width="11.42578125" style="255" customWidth="1"/>
    <col min="15879" max="16128" width="9.140625" style="255"/>
    <col min="16129" max="16129" width="7.140625" style="255" customWidth="1"/>
    <col min="16130" max="16130" width="40.7109375" style="255" customWidth="1"/>
    <col min="16131" max="16131" width="11.140625" style="255" customWidth="1"/>
    <col min="16132" max="16134" width="11.42578125" style="255" customWidth="1"/>
    <col min="16135" max="16384" width="9.140625" style="255"/>
  </cols>
  <sheetData>
    <row r="1" spans="1:6" ht="42.75" customHeight="1" x14ac:dyDescent="0.25">
      <c r="A1" s="905" t="s">
        <v>7</v>
      </c>
      <c r="B1" s="907" t="s">
        <v>8</v>
      </c>
      <c r="C1" s="909" t="s">
        <v>448</v>
      </c>
      <c r="D1" s="911" t="s">
        <v>449</v>
      </c>
      <c r="E1" s="911"/>
      <c r="F1" s="912"/>
    </row>
    <row r="2" spans="1:6" ht="30" customHeight="1" x14ac:dyDescent="0.25">
      <c r="A2" s="906"/>
      <c r="B2" s="908"/>
      <c r="C2" s="910"/>
      <c r="D2" s="256" t="s">
        <v>800</v>
      </c>
      <c r="E2" s="256" t="s">
        <v>1253</v>
      </c>
      <c r="F2" s="257" t="s">
        <v>1254</v>
      </c>
    </row>
    <row r="3" spans="1:6" x14ac:dyDescent="0.25">
      <c r="A3" s="906"/>
      <c r="B3" s="333" t="s">
        <v>9</v>
      </c>
      <c r="C3" s="334" t="s">
        <v>10</v>
      </c>
      <c r="D3" s="334" t="s">
        <v>11</v>
      </c>
      <c r="E3" s="334" t="s">
        <v>236</v>
      </c>
      <c r="F3" s="258" t="s">
        <v>237</v>
      </c>
    </row>
    <row r="4" spans="1:6" x14ac:dyDescent="0.25">
      <c r="A4" s="259" t="s">
        <v>2</v>
      </c>
      <c r="B4" s="260" t="s">
        <v>192</v>
      </c>
      <c r="C4" s="261">
        <v>44400</v>
      </c>
      <c r="D4" s="261">
        <v>44400</v>
      </c>
      <c r="E4" s="261">
        <v>44400</v>
      </c>
      <c r="F4" s="261">
        <v>44400</v>
      </c>
    </row>
    <row r="5" spans="1:6" x14ac:dyDescent="0.25">
      <c r="A5" s="259" t="s">
        <v>3</v>
      </c>
      <c r="B5" s="260" t="s">
        <v>450</v>
      </c>
      <c r="C5" s="261"/>
      <c r="D5" s="262"/>
      <c r="E5" s="262"/>
      <c r="F5" s="263"/>
    </row>
    <row r="6" spans="1:6" x14ac:dyDescent="0.25">
      <c r="A6" s="259" t="s">
        <v>49</v>
      </c>
      <c r="B6" s="260" t="s">
        <v>451</v>
      </c>
      <c r="C6" s="261">
        <v>100</v>
      </c>
      <c r="D6" s="261">
        <v>100</v>
      </c>
      <c r="E6" s="261">
        <v>100</v>
      </c>
      <c r="F6" s="261">
        <v>100</v>
      </c>
    </row>
    <row r="7" spans="1:6" ht="45" x14ac:dyDescent="0.25">
      <c r="A7" s="259" t="s">
        <v>12</v>
      </c>
      <c r="B7" s="264" t="s">
        <v>452</v>
      </c>
      <c r="C7" s="261"/>
      <c r="D7" s="262"/>
      <c r="E7" s="262"/>
      <c r="F7" s="263"/>
    </row>
    <row r="8" spans="1:6" x14ac:dyDescent="0.25">
      <c r="A8" s="259" t="s">
        <v>50</v>
      </c>
      <c r="B8" s="260" t="s">
        <v>453</v>
      </c>
      <c r="C8" s="261"/>
      <c r="D8" s="262"/>
      <c r="E8" s="262"/>
      <c r="F8" s="263"/>
    </row>
    <row r="9" spans="1:6" x14ac:dyDescent="0.25">
      <c r="A9" s="259" t="s">
        <v>13</v>
      </c>
      <c r="B9" s="260" t="s">
        <v>454</v>
      </c>
      <c r="C9" s="261"/>
      <c r="D9" s="262"/>
      <c r="E9" s="262"/>
      <c r="F9" s="263"/>
    </row>
    <row r="10" spans="1:6" x14ac:dyDescent="0.25">
      <c r="A10" s="259" t="s">
        <v>51</v>
      </c>
      <c r="B10" s="260" t="s">
        <v>455</v>
      </c>
      <c r="C10" s="261"/>
      <c r="D10" s="262"/>
      <c r="E10" s="262"/>
      <c r="F10" s="263"/>
    </row>
    <row r="11" spans="1:6" x14ac:dyDescent="0.25">
      <c r="A11" s="332" t="s">
        <v>14</v>
      </c>
      <c r="B11" s="265" t="s">
        <v>456</v>
      </c>
      <c r="C11" s="266">
        <f>SUM(C4:C10)</f>
        <v>44500</v>
      </c>
      <c r="D11" s="267">
        <f>SUM(D4:D10)</f>
        <v>44500</v>
      </c>
      <c r="E11" s="267">
        <f>SUM(E4:E10)</f>
        <v>44500</v>
      </c>
      <c r="F11" s="268">
        <f>SUM(F4:F10)</f>
        <v>44500</v>
      </c>
    </row>
    <row r="12" spans="1:6" x14ac:dyDescent="0.25">
      <c r="A12" s="332" t="s">
        <v>52</v>
      </c>
      <c r="B12" s="265" t="s">
        <v>457</v>
      </c>
      <c r="C12" s="266">
        <f>SUM(C11*50%)</f>
        <v>22250</v>
      </c>
      <c r="D12" s="267">
        <f>SUM(D11*50%)</f>
        <v>22250</v>
      </c>
      <c r="E12" s="267">
        <f>SUM(E11*50%)</f>
        <v>22250</v>
      </c>
      <c r="F12" s="268">
        <f>SUM(F11*50%)</f>
        <v>22250</v>
      </c>
    </row>
    <row r="13" spans="1:6" ht="28.5" x14ac:dyDescent="0.25">
      <c r="A13" s="332" t="s">
        <v>15</v>
      </c>
      <c r="B13" s="269" t="s">
        <v>458</v>
      </c>
      <c r="C13" s="266"/>
      <c r="D13" s="267"/>
      <c r="E13" s="267"/>
      <c r="F13" s="268"/>
    </row>
    <row r="14" spans="1:6" ht="30" x14ac:dyDescent="0.25">
      <c r="A14" s="259" t="s">
        <v>16</v>
      </c>
      <c r="B14" s="264" t="s">
        <v>459</v>
      </c>
      <c r="C14" s="261"/>
      <c r="D14" s="261"/>
      <c r="E14" s="261"/>
      <c r="F14" s="270"/>
    </row>
    <row r="15" spans="1:6" x14ac:dyDescent="0.25">
      <c r="A15" s="259" t="s">
        <v>18</v>
      </c>
      <c r="B15" s="260" t="s">
        <v>460</v>
      </c>
      <c r="C15" s="261"/>
      <c r="D15" s="262"/>
      <c r="E15" s="262"/>
      <c r="F15" s="263"/>
    </row>
    <row r="16" spans="1:6" x14ac:dyDescent="0.25">
      <c r="A16" s="259" t="s">
        <v>19</v>
      </c>
      <c r="B16" s="260" t="s">
        <v>461</v>
      </c>
      <c r="C16" s="261"/>
      <c r="D16" s="262"/>
      <c r="E16" s="262"/>
      <c r="F16" s="263"/>
    </row>
    <row r="17" spans="1:6" x14ac:dyDescent="0.25">
      <c r="A17" s="259" t="s">
        <v>20</v>
      </c>
      <c r="B17" s="260" t="s">
        <v>462</v>
      </c>
      <c r="C17" s="261"/>
      <c r="D17" s="262"/>
      <c r="E17" s="262"/>
      <c r="F17" s="263"/>
    </row>
    <row r="18" spans="1:6" x14ac:dyDescent="0.25">
      <c r="A18" s="259" t="s">
        <v>21</v>
      </c>
      <c r="B18" s="260" t="s">
        <v>463</v>
      </c>
      <c r="C18" s="261"/>
      <c r="D18" s="262"/>
      <c r="E18" s="262"/>
      <c r="F18" s="263"/>
    </row>
    <row r="19" spans="1:6" x14ac:dyDescent="0.25">
      <c r="A19" s="259" t="s">
        <v>22</v>
      </c>
      <c r="B19" s="260" t="s">
        <v>464</v>
      </c>
      <c r="C19" s="261"/>
      <c r="D19" s="262"/>
      <c r="E19" s="262"/>
      <c r="F19" s="263"/>
    </row>
    <row r="20" spans="1:6" x14ac:dyDescent="0.25">
      <c r="A20" s="259" t="s">
        <v>23</v>
      </c>
      <c r="B20" s="260" t="s">
        <v>465</v>
      </c>
      <c r="C20" s="261"/>
      <c r="D20" s="262"/>
      <c r="E20" s="262"/>
      <c r="F20" s="263"/>
    </row>
    <row r="21" spans="1:6" ht="28.5" x14ac:dyDescent="0.25">
      <c r="A21" s="332" t="s">
        <v>24</v>
      </c>
      <c r="B21" s="269" t="s">
        <v>466</v>
      </c>
      <c r="C21" s="266">
        <f>SUM(C22:C28)</f>
        <v>0</v>
      </c>
      <c r="D21" s="267">
        <f>SUM(D22:D28)</f>
        <v>0</v>
      </c>
      <c r="E21" s="267">
        <f>SUM(E22:E28)</f>
        <v>0</v>
      </c>
      <c r="F21" s="268">
        <f>SUM(F22:F28)</f>
        <v>0</v>
      </c>
    </row>
    <row r="22" spans="1:6" x14ac:dyDescent="0.25">
      <c r="A22" s="259" t="s">
        <v>26</v>
      </c>
      <c r="B22" s="260" t="s">
        <v>467</v>
      </c>
      <c r="C22" s="261"/>
      <c r="D22" s="262"/>
      <c r="E22" s="262"/>
      <c r="F22" s="263"/>
    </row>
    <row r="23" spans="1:6" x14ac:dyDescent="0.25">
      <c r="A23" s="259" t="s">
        <v>27</v>
      </c>
      <c r="B23" s="260" t="s">
        <v>460</v>
      </c>
      <c r="C23" s="261"/>
      <c r="D23" s="262"/>
      <c r="E23" s="262"/>
      <c r="F23" s="263"/>
    </row>
    <row r="24" spans="1:6" x14ac:dyDescent="0.25">
      <c r="A24" s="259" t="s">
        <v>53</v>
      </c>
      <c r="B24" s="260" t="s">
        <v>461</v>
      </c>
      <c r="C24" s="261"/>
      <c r="D24" s="262"/>
      <c r="E24" s="262"/>
      <c r="F24" s="263"/>
    </row>
    <row r="25" spans="1:6" x14ac:dyDescent="0.25">
      <c r="A25" s="259" t="s">
        <v>54</v>
      </c>
      <c r="B25" s="260" t="s">
        <v>462</v>
      </c>
      <c r="C25" s="261"/>
      <c r="D25" s="262"/>
      <c r="E25" s="262"/>
      <c r="F25" s="263"/>
    </row>
    <row r="26" spans="1:6" x14ac:dyDescent="0.25">
      <c r="A26" s="259" t="s">
        <v>28</v>
      </c>
      <c r="B26" s="260" t="s">
        <v>463</v>
      </c>
      <c r="C26" s="261"/>
      <c r="D26" s="262"/>
      <c r="E26" s="262"/>
      <c r="F26" s="263"/>
    </row>
    <row r="27" spans="1:6" x14ac:dyDescent="0.25">
      <c r="A27" s="259" t="s">
        <v>29</v>
      </c>
      <c r="B27" s="260" t="s">
        <v>464</v>
      </c>
      <c r="C27" s="261"/>
      <c r="D27" s="262"/>
      <c r="E27" s="262"/>
      <c r="F27" s="263"/>
    </row>
    <row r="28" spans="1:6" x14ac:dyDescent="0.25">
      <c r="A28" s="259" t="s">
        <v>30</v>
      </c>
      <c r="B28" s="260" t="s">
        <v>465</v>
      </c>
      <c r="C28" s="261"/>
      <c r="D28" s="262"/>
      <c r="E28" s="262"/>
      <c r="F28" s="263"/>
    </row>
    <row r="29" spans="1:6" x14ac:dyDescent="0.25">
      <c r="A29" s="332" t="s">
        <v>31</v>
      </c>
      <c r="B29" s="265" t="s">
        <v>468</v>
      </c>
      <c r="C29" s="266">
        <f>SUM(C13,C21)</f>
        <v>0</v>
      </c>
      <c r="D29" s="267">
        <f>SUM(D13,D21)</f>
        <v>0</v>
      </c>
      <c r="E29" s="267">
        <f>SUM(E13,E21)</f>
        <v>0</v>
      </c>
      <c r="F29" s="268">
        <f>SUM(F13,F21)</f>
        <v>0</v>
      </c>
    </row>
    <row r="30" spans="1:6" ht="29.25" thickBot="1" x14ac:dyDescent="0.3">
      <c r="A30" s="271" t="s">
        <v>32</v>
      </c>
      <c r="B30" s="272" t="s">
        <v>469</v>
      </c>
      <c r="C30" s="273">
        <f>C12-C29</f>
        <v>22250</v>
      </c>
      <c r="D30" s="274">
        <f>D12-D29</f>
        <v>22250</v>
      </c>
      <c r="E30" s="274">
        <f>E12-E29</f>
        <v>22250</v>
      </c>
      <c r="F30" s="275">
        <f>F12-F29</f>
        <v>22250</v>
      </c>
    </row>
  </sheetData>
  <mergeCells count="4">
    <mergeCell ref="A1:A3"/>
    <mergeCell ref="B1:B2"/>
    <mergeCell ref="C1:C2"/>
    <mergeCell ref="D1:F1"/>
  </mergeCells>
  <printOptions horizontalCentered="1"/>
  <pageMargins left="0.47244094488188981" right="0.51181102362204722" top="1.7322834645669292" bottom="0.59055118110236227" header="0.43307086614173229" footer="0.51181102362204722"/>
  <pageSetup paperSize="9" scale="90" orientation="portrait" r:id="rId1"/>
  <headerFooter alignWithMargins="0">
    <oddHeader>&amp;C&amp;"Times New Roman,Félkövér"&amp;12
Halimba község Önkormányzata adósságot keletkeztető ügyleteiből eredő fizetési kötelezettség bemutatása&amp;R&amp;"Times New Roman,Normál" &amp;"Times New Roman,Félkövér"15. melléklet a 14/2019. (IX.24.)önkormányzati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7"/>
  <sheetViews>
    <sheetView showGridLines="0" showZeros="0" view="pageLayout" zoomScaleNormal="100" workbookViewId="0">
      <selection activeCell="H3" sqref="H3"/>
    </sheetView>
  </sheetViews>
  <sheetFormatPr defaultColWidth="8.85546875" defaultRowHeight="15" x14ac:dyDescent="0.25"/>
  <cols>
    <col min="1" max="1" width="5.28515625" style="10" customWidth="1"/>
    <col min="2" max="2" width="43.85546875" style="10" customWidth="1"/>
    <col min="3" max="6" width="11.7109375" style="10" customWidth="1"/>
    <col min="7" max="16384" width="8.85546875" style="10"/>
  </cols>
  <sheetData>
    <row r="1" spans="1:6" s="7" customFormat="1" ht="25.5" customHeight="1" x14ac:dyDescent="0.25">
      <c r="A1" s="335"/>
      <c r="B1" s="914" t="s">
        <v>58</v>
      </c>
      <c r="C1" s="915"/>
      <c r="D1" s="915"/>
      <c r="E1" s="915"/>
      <c r="F1" s="916"/>
    </row>
    <row r="2" spans="1:6" s="8" customFormat="1" ht="15.75" customHeight="1" x14ac:dyDescent="0.2">
      <c r="A2" s="336"/>
      <c r="B2" s="917" t="s">
        <v>59</v>
      </c>
      <c r="C2" s="913" t="s">
        <v>510</v>
      </c>
      <c r="D2" s="913" t="s">
        <v>511</v>
      </c>
      <c r="E2" s="913" t="s">
        <v>512</v>
      </c>
      <c r="F2" s="918" t="s">
        <v>1255</v>
      </c>
    </row>
    <row r="3" spans="1:6" s="9" customFormat="1" ht="30.75" customHeight="1" x14ac:dyDescent="0.2">
      <c r="A3" s="337"/>
      <c r="B3" s="873"/>
      <c r="C3" s="869"/>
      <c r="D3" s="869"/>
      <c r="E3" s="869"/>
      <c r="F3" s="919"/>
    </row>
    <row r="4" spans="1:6" s="9" customFormat="1" ht="12.75" customHeight="1" x14ac:dyDescent="0.2">
      <c r="A4" s="337"/>
      <c r="B4" s="120" t="s">
        <v>9</v>
      </c>
      <c r="C4" s="338" t="s">
        <v>10</v>
      </c>
      <c r="D4" s="338" t="s">
        <v>11</v>
      </c>
      <c r="E4" s="338" t="s">
        <v>236</v>
      </c>
      <c r="F4" s="358" t="s">
        <v>237</v>
      </c>
    </row>
    <row r="5" spans="1:6" ht="12.75" customHeight="1" x14ac:dyDescent="0.25">
      <c r="A5" s="339" t="s">
        <v>2</v>
      </c>
      <c r="B5" s="31" t="s">
        <v>522</v>
      </c>
      <c r="C5" s="32">
        <v>121332</v>
      </c>
      <c r="D5" s="32"/>
      <c r="E5" s="32"/>
      <c r="F5" s="16">
        <f>SUM(C5:E5)</f>
        <v>121332</v>
      </c>
    </row>
    <row r="6" spans="1:6" ht="12.75" customHeight="1" x14ac:dyDescent="0.25">
      <c r="A6" s="339" t="s">
        <v>3</v>
      </c>
      <c r="B6" s="32" t="s">
        <v>524</v>
      </c>
      <c r="C6" s="32">
        <v>49250</v>
      </c>
      <c r="D6" s="32"/>
      <c r="E6" s="32"/>
      <c r="F6" s="16">
        <f t="shared" ref="F6:F21" si="0">SUM(C6:E6)</f>
        <v>49250</v>
      </c>
    </row>
    <row r="7" spans="1:6" ht="12.75" customHeight="1" x14ac:dyDescent="0.25">
      <c r="A7" s="339" t="s">
        <v>49</v>
      </c>
      <c r="B7" s="32" t="s">
        <v>238</v>
      </c>
      <c r="C7" s="32">
        <v>21209</v>
      </c>
      <c r="D7" s="32"/>
      <c r="E7" s="32"/>
      <c r="F7" s="16">
        <f t="shared" si="0"/>
        <v>21209</v>
      </c>
    </row>
    <row r="8" spans="1:6" ht="12.75" customHeight="1" x14ac:dyDescent="0.25">
      <c r="A8" s="339" t="s">
        <v>12</v>
      </c>
      <c r="B8" s="32" t="s">
        <v>526</v>
      </c>
      <c r="C8" s="32"/>
      <c r="D8" s="32">
        <v>200</v>
      </c>
      <c r="E8" s="32"/>
      <c r="F8" s="16">
        <f t="shared" si="0"/>
        <v>200</v>
      </c>
    </row>
    <row r="9" spans="1:6" ht="12.75" customHeight="1" x14ac:dyDescent="0.25">
      <c r="A9" s="339" t="s">
        <v>50</v>
      </c>
      <c r="B9" s="328" t="s">
        <v>549</v>
      </c>
      <c r="C9" s="32"/>
      <c r="D9" s="32"/>
      <c r="E9" s="32"/>
      <c r="F9" s="16">
        <f t="shared" si="0"/>
        <v>0</v>
      </c>
    </row>
    <row r="10" spans="1:6" ht="12.75" customHeight="1" x14ac:dyDescent="0.25">
      <c r="A10" s="339" t="s">
        <v>13</v>
      </c>
      <c r="B10" s="328" t="s">
        <v>507</v>
      </c>
      <c r="C10" s="32">
        <v>185956</v>
      </c>
      <c r="D10" s="32"/>
      <c r="E10" s="32"/>
      <c r="F10" s="16">
        <f t="shared" si="0"/>
        <v>185956</v>
      </c>
    </row>
    <row r="11" spans="1:6" s="9" customFormat="1" ht="28.5" customHeight="1" x14ac:dyDescent="0.2">
      <c r="A11" s="367" t="s">
        <v>51</v>
      </c>
      <c r="B11" s="36" t="s">
        <v>60</v>
      </c>
      <c r="C11" s="34">
        <f>SUM(C5:C10)</f>
        <v>377747</v>
      </c>
      <c r="D11" s="34">
        <f t="shared" ref="D11:F11" si="1">SUM(D5:D10)</f>
        <v>200</v>
      </c>
      <c r="E11" s="34">
        <f t="shared" si="1"/>
        <v>0</v>
      </c>
      <c r="F11" s="17">
        <f t="shared" si="1"/>
        <v>377947</v>
      </c>
    </row>
    <row r="12" spans="1:6" ht="12.75" customHeight="1" x14ac:dyDescent="0.25">
      <c r="A12" s="339" t="s">
        <v>14</v>
      </c>
      <c r="B12" s="31" t="s">
        <v>523</v>
      </c>
      <c r="C12" s="32">
        <v>6547</v>
      </c>
      <c r="D12" s="32"/>
      <c r="E12" s="32"/>
      <c r="F12" s="16">
        <f t="shared" si="0"/>
        <v>6547</v>
      </c>
    </row>
    <row r="13" spans="1:6" ht="12.75" customHeight="1" x14ac:dyDescent="0.25">
      <c r="A13" s="339" t="s">
        <v>52</v>
      </c>
      <c r="B13" s="31" t="s">
        <v>525</v>
      </c>
      <c r="C13" s="32"/>
      <c r="D13" s="32"/>
      <c r="E13" s="32"/>
      <c r="F13" s="16">
        <f t="shared" si="0"/>
        <v>0</v>
      </c>
    </row>
    <row r="14" spans="1:6" s="8" customFormat="1" ht="12.75" customHeight="1" x14ac:dyDescent="0.2">
      <c r="A14" s="339" t="s">
        <v>15</v>
      </c>
      <c r="B14" s="32" t="s">
        <v>527</v>
      </c>
      <c r="C14" s="32"/>
      <c r="D14" s="34"/>
      <c r="E14" s="34">
        <f t="shared" ref="E14" si="2">SUM(E5:E13)</f>
        <v>0</v>
      </c>
      <c r="F14" s="17">
        <f t="shared" si="0"/>
        <v>0</v>
      </c>
    </row>
    <row r="15" spans="1:6" ht="12.75" customHeight="1" x14ac:dyDescent="0.25">
      <c r="A15" s="339" t="s">
        <v>16</v>
      </c>
      <c r="B15" s="32" t="s">
        <v>61</v>
      </c>
      <c r="C15" s="32"/>
      <c r="D15" s="32"/>
      <c r="E15" s="32"/>
      <c r="F15" s="16">
        <f t="shared" si="0"/>
        <v>0</v>
      </c>
    </row>
    <row r="16" spans="1:6" ht="12.75" customHeight="1" x14ac:dyDescent="0.25">
      <c r="A16" s="339" t="s">
        <v>18</v>
      </c>
      <c r="B16" s="32" t="s">
        <v>507</v>
      </c>
      <c r="C16" s="32"/>
      <c r="D16" s="32"/>
      <c r="E16" s="32"/>
      <c r="F16" s="16">
        <f t="shared" si="0"/>
        <v>0</v>
      </c>
    </row>
    <row r="17" spans="1:6" s="9" customFormat="1" ht="12.75" customHeight="1" x14ac:dyDescent="0.2">
      <c r="A17" s="367" t="s">
        <v>19</v>
      </c>
      <c r="B17" s="36" t="s">
        <v>62</v>
      </c>
      <c r="C17" s="34">
        <f>SUM(C12:C16)</f>
        <v>6547</v>
      </c>
      <c r="D17" s="34">
        <f t="shared" ref="D17:F17" si="3">SUM(D12:D16)</f>
        <v>0</v>
      </c>
      <c r="E17" s="34">
        <f t="shared" si="3"/>
        <v>0</v>
      </c>
      <c r="F17" s="17">
        <f t="shared" si="3"/>
        <v>6547</v>
      </c>
    </row>
    <row r="18" spans="1:6" s="9" customFormat="1" ht="12.75" customHeight="1" x14ac:dyDescent="0.2">
      <c r="A18" s="367" t="s">
        <v>20</v>
      </c>
      <c r="B18" s="36" t="s">
        <v>63</v>
      </c>
      <c r="C18" s="34">
        <f>SUM(C17,C11)</f>
        <v>384294</v>
      </c>
      <c r="D18" s="34">
        <f t="shared" ref="D18:F18" si="4">SUM(D17,D11)</f>
        <v>200</v>
      </c>
      <c r="E18" s="34">
        <f t="shared" si="4"/>
        <v>0</v>
      </c>
      <c r="F18" s="17">
        <f t="shared" si="4"/>
        <v>384494</v>
      </c>
    </row>
    <row r="19" spans="1:6" ht="12.75" customHeight="1" x14ac:dyDescent="0.25">
      <c r="A19" s="339" t="s">
        <v>21</v>
      </c>
      <c r="B19" s="31" t="s">
        <v>528</v>
      </c>
      <c r="C19" s="32">
        <v>1500</v>
      </c>
      <c r="D19" s="32"/>
      <c r="E19" s="32"/>
      <c r="F19" s="16">
        <f t="shared" si="0"/>
        <v>1500</v>
      </c>
    </row>
    <row r="20" spans="1:6" ht="12.75" customHeight="1" x14ac:dyDescent="0.25">
      <c r="A20" s="339" t="s">
        <v>22</v>
      </c>
      <c r="B20" s="31" t="s">
        <v>529</v>
      </c>
      <c r="C20" s="32"/>
      <c r="D20" s="32"/>
      <c r="E20" s="32"/>
      <c r="F20" s="16">
        <f t="shared" si="0"/>
        <v>0</v>
      </c>
    </row>
    <row r="21" spans="1:6" s="9" customFormat="1" ht="12.75" customHeight="1" x14ac:dyDescent="0.2">
      <c r="A21" s="367" t="s">
        <v>23</v>
      </c>
      <c r="B21" s="36" t="s">
        <v>64</v>
      </c>
      <c r="C21" s="34">
        <f>SUM(C19:C20)</f>
        <v>1500</v>
      </c>
      <c r="D21" s="34"/>
      <c r="E21" s="34"/>
      <c r="F21" s="17">
        <f t="shared" si="0"/>
        <v>1500</v>
      </c>
    </row>
    <row r="22" spans="1:6" s="9" customFormat="1" ht="12.75" customHeight="1" thickBot="1" x14ac:dyDescent="0.25">
      <c r="A22" s="368" t="s">
        <v>24</v>
      </c>
      <c r="B22" s="340" t="s">
        <v>65</v>
      </c>
      <c r="C22" s="345">
        <f>SUM(C21,C18)</f>
        <v>385794</v>
      </c>
      <c r="D22" s="345">
        <f t="shared" ref="D22:F22" si="5">SUM(D21,D18)</f>
        <v>200</v>
      </c>
      <c r="E22" s="345">
        <f t="shared" si="5"/>
        <v>0</v>
      </c>
      <c r="F22" s="18">
        <f t="shared" si="5"/>
        <v>385994</v>
      </c>
    </row>
    <row r="23" spans="1:6" ht="9.9499999999999993" customHeight="1" x14ac:dyDescent="0.25">
      <c r="B23" s="11"/>
      <c r="C23" s="12"/>
      <c r="D23" s="12"/>
      <c r="E23" s="12"/>
      <c r="F23" s="12"/>
    </row>
    <row r="24" spans="1:6" ht="9.9499999999999993" customHeight="1" x14ac:dyDescent="0.25">
      <c r="B24" s="11"/>
      <c r="C24" s="12"/>
      <c r="D24" s="12"/>
      <c r="E24" s="12"/>
      <c r="F24" s="12"/>
    </row>
    <row r="25" spans="1:6" ht="9.9499999999999993" customHeight="1" x14ac:dyDescent="0.25">
      <c r="B25" s="13"/>
      <c r="C25" s="14"/>
      <c r="D25" s="14"/>
      <c r="E25" s="14"/>
      <c r="F25" s="14"/>
    </row>
    <row r="26" spans="1:6" ht="9.9499999999999993" customHeight="1" thickBot="1" x14ac:dyDescent="0.3">
      <c r="B26" s="15"/>
      <c r="C26" s="15"/>
      <c r="D26" s="15"/>
      <c r="E26" s="15"/>
      <c r="F26" s="15"/>
    </row>
    <row r="27" spans="1:6" ht="25.5" customHeight="1" x14ac:dyDescent="0.25">
      <c r="A27" s="341"/>
      <c r="B27" s="914" t="s">
        <v>66</v>
      </c>
      <c r="C27" s="878"/>
      <c r="D27" s="878"/>
      <c r="E27" s="878"/>
      <c r="F27" s="920"/>
    </row>
    <row r="28" spans="1:6" s="8" customFormat="1" ht="15.75" customHeight="1" x14ac:dyDescent="0.2">
      <c r="A28" s="336"/>
      <c r="B28" s="917" t="s">
        <v>59</v>
      </c>
      <c r="C28" s="913" t="s">
        <v>510</v>
      </c>
      <c r="D28" s="913" t="s">
        <v>511</v>
      </c>
      <c r="E28" s="913" t="s">
        <v>512</v>
      </c>
      <c r="F28" s="918" t="s">
        <v>1255</v>
      </c>
    </row>
    <row r="29" spans="1:6" s="9" customFormat="1" ht="30.75" customHeight="1" x14ac:dyDescent="0.2">
      <c r="A29" s="337"/>
      <c r="B29" s="873"/>
      <c r="C29" s="869"/>
      <c r="D29" s="869"/>
      <c r="E29" s="869"/>
      <c r="F29" s="919"/>
    </row>
    <row r="30" spans="1:6" s="9" customFormat="1" ht="12.75" customHeight="1" x14ac:dyDescent="0.2">
      <c r="A30" s="337"/>
      <c r="B30" s="120" t="s">
        <v>9</v>
      </c>
      <c r="C30" s="338" t="s">
        <v>10</v>
      </c>
      <c r="D30" s="338" t="s">
        <v>11</v>
      </c>
      <c r="E30" s="338" t="s">
        <v>236</v>
      </c>
      <c r="F30" s="342" t="s">
        <v>237</v>
      </c>
    </row>
    <row r="31" spans="1:6" ht="12.75" customHeight="1" x14ac:dyDescent="0.25">
      <c r="A31" s="339" t="s">
        <v>2</v>
      </c>
      <c r="B31" s="31" t="s">
        <v>67</v>
      </c>
      <c r="C31" s="32">
        <v>96845</v>
      </c>
      <c r="D31" s="32"/>
      <c r="E31" s="32"/>
      <c r="F31" s="16">
        <f>SUM(C31:E31)</f>
        <v>96845</v>
      </c>
    </row>
    <row r="32" spans="1:6" ht="12.75" customHeight="1" x14ac:dyDescent="0.25">
      <c r="A32" s="339" t="s">
        <v>3</v>
      </c>
      <c r="B32" s="343" t="s">
        <v>399</v>
      </c>
      <c r="C32" s="32">
        <v>17767</v>
      </c>
      <c r="D32" s="32"/>
      <c r="E32" s="32"/>
      <c r="F32" s="16">
        <f t="shared" ref="F32:F45" si="6">SUM(C32:E32)</f>
        <v>17767</v>
      </c>
    </row>
    <row r="33" spans="1:6" ht="12.75" customHeight="1" x14ac:dyDescent="0.25">
      <c r="A33" s="339" t="s">
        <v>49</v>
      </c>
      <c r="B33" s="32" t="s">
        <v>69</v>
      </c>
      <c r="C33" s="32">
        <v>50350</v>
      </c>
      <c r="D33" s="32"/>
      <c r="E33" s="32"/>
      <c r="F33" s="16">
        <f t="shared" si="6"/>
        <v>50350</v>
      </c>
    </row>
    <row r="34" spans="1:6" ht="12.75" customHeight="1" x14ac:dyDescent="0.25">
      <c r="A34" s="339" t="s">
        <v>12</v>
      </c>
      <c r="B34" s="31" t="s">
        <v>513</v>
      </c>
      <c r="C34" s="32">
        <v>5619</v>
      </c>
      <c r="D34" s="32"/>
      <c r="E34" s="32"/>
      <c r="F34" s="16">
        <f t="shared" si="6"/>
        <v>5619</v>
      </c>
    </row>
    <row r="35" spans="1:6" ht="12.75" customHeight="1" x14ac:dyDescent="0.25">
      <c r="A35" s="339" t="s">
        <v>50</v>
      </c>
      <c r="B35" s="32" t="s">
        <v>514</v>
      </c>
      <c r="C35" s="32">
        <v>16198</v>
      </c>
      <c r="D35" s="32">
        <v>515</v>
      </c>
      <c r="E35" s="32"/>
      <c r="F35" s="16">
        <f t="shared" si="6"/>
        <v>16713</v>
      </c>
    </row>
    <row r="36" spans="1:6" ht="12.75" customHeight="1" x14ac:dyDescent="0.25">
      <c r="A36" s="339" t="s">
        <v>13</v>
      </c>
      <c r="B36" s="31" t="s">
        <v>70</v>
      </c>
      <c r="C36" s="32">
        <v>9581</v>
      </c>
      <c r="D36" s="32"/>
      <c r="E36" s="32"/>
      <c r="F36" s="16">
        <f t="shared" si="6"/>
        <v>9581</v>
      </c>
    </row>
    <row r="37" spans="1:6" s="9" customFormat="1" ht="12.75" customHeight="1" x14ac:dyDescent="0.2">
      <c r="A37" s="367" t="s">
        <v>51</v>
      </c>
      <c r="B37" s="344" t="s">
        <v>71</v>
      </c>
      <c r="C37" s="34">
        <f>SUM(C31:C36)</f>
        <v>196360</v>
      </c>
      <c r="D37" s="34">
        <f t="shared" ref="D37:F37" si="7">SUM(D31:D36)</f>
        <v>515</v>
      </c>
      <c r="E37" s="34">
        <f t="shared" si="7"/>
        <v>0</v>
      </c>
      <c r="F37" s="17">
        <f t="shared" si="7"/>
        <v>196875</v>
      </c>
    </row>
    <row r="38" spans="1:6" ht="12.75" customHeight="1" x14ac:dyDescent="0.25">
      <c r="A38" s="339" t="s">
        <v>14</v>
      </c>
      <c r="B38" s="343" t="s">
        <v>72</v>
      </c>
      <c r="C38" s="32">
        <v>108999</v>
      </c>
      <c r="D38" s="32"/>
      <c r="E38" s="32"/>
      <c r="F38" s="16">
        <f t="shared" si="6"/>
        <v>108999</v>
      </c>
    </row>
    <row r="39" spans="1:6" ht="14.25" customHeight="1" x14ac:dyDescent="0.25">
      <c r="A39" s="339" t="s">
        <v>52</v>
      </c>
      <c r="B39" s="32" t="s">
        <v>515</v>
      </c>
      <c r="C39" s="32">
        <v>2896</v>
      </c>
      <c r="D39" s="32"/>
      <c r="E39" s="32"/>
      <c r="F39" s="16">
        <f t="shared" si="6"/>
        <v>2896</v>
      </c>
    </row>
    <row r="40" spans="1:6" s="9" customFormat="1" ht="12.75" customHeight="1" x14ac:dyDescent="0.2">
      <c r="A40" s="339" t="s">
        <v>15</v>
      </c>
      <c r="B40" s="31" t="s">
        <v>516</v>
      </c>
      <c r="C40" s="32">
        <v>45923</v>
      </c>
      <c r="D40" s="32">
        <v>3000</v>
      </c>
      <c r="E40" s="34"/>
      <c r="F40" s="16">
        <f t="shared" si="6"/>
        <v>48923</v>
      </c>
    </row>
    <row r="41" spans="1:6" ht="12.75" customHeight="1" x14ac:dyDescent="0.25">
      <c r="A41" s="339" t="s">
        <v>16</v>
      </c>
      <c r="B41" s="343" t="s">
        <v>517</v>
      </c>
      <c r="C41" s="32">
        <v>23524</v>
      </c>
      <c r="D41" s="32"/>
      <c r="E41" s="32"/>
      <c r="F41" s="16">
        <f t="shared" si="6"/>
        <v>23524</v>
      </c>
    </row>
    <row r="42" spans="1:6" s="9" customFormat="1" ht="12.75" customHeight="1" x14ac:dyDescent="0.2">
      <c r="A42" s="367" t="s">
        <v>18</v>
      </c>
      <c r="B42" s="36" t="s">
        <v>73</v>
      </c>
      <c r="C42" s="34">
        <f>SUM(C38:C41)</f>
        <v>181342</v>
      </c>
      <c r="D42" s="34">
        <f t="shared" ref="D42:F42" si="8">SUM(D38:D41)</f>
        <v>3000</v>
      </c>
      <c r="E42" s="34">
        <f t="shared" si="8"/>
        <v>0</v>
      </c>
      <c r="F42" s="17">
        <f t="shared" si="8"/>
        <v>184342</v>
      </c>
    </row>
    <row r="43" spans="1:6" s="9" customFormat="1" ht="12.75" customHeight="1" x14ac:dyDescent="0.2">
      <c r="A43" s="367" t="s">
        <v>19</v>
      </c>
      <c r="B43" s="36" t="s">
        <v>74</v>
      </c>
      <c r="C43" s="34">
        <f>SUM(C42,C37)</f>
        <v>377702</v>
      </c>
      <c r="D43" s="34">
        <f t="shared" ref="D43:F43" si="9">SUM(D42,D37)</f>
        <v>3515</v>
      </c>
      <c r="E43" s="34">
        <f t="shared" si="9"/>
        <v>0</v>
      </c>
      <c r="F43" s="17">
        <f t="shared" si="9"/>
        <v>381217</v>
      </c>
    </row>
    <row r="44" spans="1:6" ht="15.75" customHeight="1" x14ac:dyDescent="0.25">
      <c r="A44" s="339" t="s">
        <v>20</v>
      </c>
      <c r="B44" s="31" t="s">
        <v>518</v>
      </c>
      <c r="C44" s="32">
        <v>4777</v>
      </c>
      <c r="D44" s="32"/>
      <c r="E44" s="32"/>
      <c r="F44" s="16">
        <f t="shared" si="6"/>
        <v>4777</v>
      </c>
    </row>
    <row r="45" spans="1:6" ht="14.25" customHeight="1" x14ac:dyDescent="0.25">
      <c r="A45" s="339" t="s">
        <v>21</v>
      </c>
      <c r="B45" s="31" t="s">
        <v>519</v>
      </c>
      <c r="C45" s="32"/>
      <c r="D45" s="32"/>
      <c r="E45" s="32"/>
      <c r="F45" s="16">
        <f t="shared" si="6"/>
        <v>0</v>
      </c>
    </row>
    <row r="46" spans="1:6" s="9" customFormat="1" ht="12.75" customHeight="1" x14ac:dyDescent="0.2">
      <c r="A46" s="367" t="s">
        <v>22</v>
      </c>
      <c r="B46" s="36" t="s">
        <v>75</v>
      </c>
      <c r="C46" s="34">
        <f t="shared" ref="C46:F46" si="10">SUM(C44:C45)</f>
        <v>4777</v>
      </c>
      <c r="D46" s="34">
        <f t="shared" si="10"/>
        <v>0</v>
      </c>
      <c r="E46" s="34">
        <f t="shared" si="10"/>
        <v>0</v>
      </c>
      <c r="F46" s="17">
        <f t="shared" si="10"/>
        <v>4777</v>
      </c>
    </row>
    <row r="47" spans="1:6" s="9" customFormat="1" ht="12.75" customHeight="1" thickBot="1" x14ac:dyDescent="0.25">
      <c r="A47" s="368" t="s">
        <v>23</v>
      </c>
      <c r="B47" s="340" t="s">
        <v>76</v>
      </c>
      <c r="C47" s="345">
        <f>SUM(C46,C43)</f>
        <v>382479</v>
      </c>
      <c r="D47" s="345">
        <f t="shared" ref="D47:F47" si="11">SUM(D46,D43)</f>
        <v>3515</v>
      </c>
      <c r="E47" s="345">
        <f t="shared" si="11"/>
        <v>0</v>
      </c>
      <c r="F47" s="18">
        <f t="shared" si="11"/>
        <v>385994</v>
      </c>
    </row>
  </sheetData>
  <mergeCells count="12">
    <mergeCell ref="D28:D29"/>
    <mergeCell ref="E28:E29"/>
    <mergeCell ref="B1:F1"/>
    <mergeCell ref="B2:B3"/>
    <mergeCell ref="C2:C3"/>
    <mergeCell ref="F2:F3"/>
    <mergeCell ref="B27:F27"/>
    <mergeCell ref="B28:B29"/>
    <mergeCell ref="C28:C29"/>
    <mergeCell ref="F28:F29"/>
    <mergeCell ref="D2:D3"/>
    <mergeCell ref="E2:E3"/>
  </mergeCells>
  <printOptions horizontalCentered="1" gridLinesSet="0"/>
  <pageMargins left="0.19685039370078741" right="0.19685039370078741" top="1.0236220472440944" bottom="0.23622047244094491" header="0.59055118110236227" footer="0.43307086614173229"/>
  <pageSetup paperSize="9" scale="80" orientation="portrait" horizontalDpi="300" verticalDpi="300" r:id="rId1"/>
  <headerFooter alignWithMargins="0">
    <oddHeader>&amp;C&amp;"Times New Roman,Félkövér"&amp;12
Halimba község 2019. évi mérlege feladattípusonként (eFt)&amp;R&amp;"Times New Roman,Félkövér" 16. melléklet a 14/2019. (IX.24.)önkormányzati rendelethez</oddHeader>
    <oddFooter>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7"/>
  <sheetViews>
    <sheetView showGridLines="0" showZeros="0" view="pageLayout" zoomScaleNormal="100" workbookViewId="0">
      <selection activeCell="J6" sqref="J6"/>
    </sheetView>
  </sheetViews>
  <sheetFormatPr defaultColWidth="8.85546875" defaultRowHeight="15" x14ac:dyDescent="0.25"/>
  <cols>
    <col min="1" max="2" width="5.28515625" style="10" customWidth="1"/>
    <col min="3" max="3" width="43.85546875" style="10" customWidth="1"/>
    <col min="4" max="4" width="11.7109375" style="10" hidden="1" customWidth="1"/>
    <col min="5" max="5" width="11.140625" style="10" customWidth="1"/>
    <col min="6" max="6" width="11.85546875" style="10" hidden="1" customWidth="1"/>
    <col min="7" max="7" width="11.7109375" style="10" customWidth="1"/>
    <col min="8" max="8" width="11" style="10" customWidth="1"/>
    <col min="9" max="9" width="10.42578125" style="10" customWidth="1"/>
    <col min="10" max="16384" width="8.85546875" style="10"/>
  </cols>
  <sheetData>
    <row r="1" spans="1:9" s="7" customFormat="1" ht="25.5" customHeight="1" x14ac:dyDescent="0.25">
      <c r="A1" s="810" t="s">
        <v>58</v>
      </c>
      <c r="B1" s="811"/>
      <c r="C1" s="811"/>
      <c r="D1" s="811"/>
      <c r="E1" s="811"/>
      <c r="F1" s="811"/>
      <c r="G1" s="811"/>
      <c r="H1" s="811"/>
      <c r="I1" s="812"/>
    </row>
    <row r="2" spans="1:9" s="8" customFormat="1" ht="15.75" customHeight="1" x14ac:dyDescent="0.2">
      <c r="A2" s="818"/>
      <c r="B2" s="823" t="s">
        <v>543</v>
      </c>
      <c r="C2" s="819" t="s">
        <v>59</v>
      </c>
      <c r="D2" s="804" t="s">
        <v>1225</v>
      </c>
      <c r="E2" s="804" t="s">
        <v>1239</v>
      </c>
      <c r="F2" s="802" t="s">
        <v>234</v>
      </c>
      <c r="G2" s="802" t="s">
        <v>1273</v>
      </c>
      <c r="H2" s="802" t="s">
        <v>234</v>
      </c>
      <c r="I2" s="806" t="s">
        <v>235</v>
      </c>
    </row>
    <row r="3" spans="1:9" s="9" customFormat="1" ht="30.75" customHeight="1" x14ac:dyDescent="0.2">
      <c r="A3" s="817"/>
      <c r="B3" s="822"/>
      <c r="C3" s="820"/>
      <c r="D3" s="805"/>
      <c r="E3" s="805"/>
      <c r="F3" s="803"/>
      <c r="G3" s="803"/>
      <c r="H3" s="803"/>
      <c r="I3" s="807"/>
    </row>
    <row r="4" spans="1:9" s="9" customFormat="1" ht="12.75" customHeight="1" x14ac:dyDescent="0.2">
      <c r="A4" s="523"/>
      <c r="B4" s="524"/>
      <c r="C4" s="759" t="s">
        <v>9</v>
      </c>
      <c r="D4" s="759" t="s">
        <v>10</v>
      </c>
      <c r="E4" s="759" t="s">
        <v>10</v>
      </c>
      <c r="F4" s="759" t="s">
        <v>11</v>
      </c>
      <c r="G4" s="759" t="s">
        <v>11</v>
      </c>
      <c r="H4" s="759" t="s">
        <v>236</v>
      </c>
      <c r="I4" s="503" t="s">
        <v>237</v>
      </c>
    </row>
    <row r="5" spans="1:9" ht="12.75" customHeight="1" x14ac:dyDescent="0.25">
      <c r="A5" s="527" t="s">
        <v>2</v>
      </c>
      <c r="B5" s="528" t="s">
        <v>542</v>
      </c>
      <c r="C5" s="529" t="s">
        <v>522</v>
      </c>
      <c r="D5" s="541">
        <v>111092</v>
      </c>
      <c r="E5" s="541">
        <v>113053</v>
      </c>
      <c r="F5" s="530"/>
      <c r="G5" s="530">
        <f>SUM(E5,F5)</f>
        <v>113053</v>
      </c>
      <c r="H5" s="530">
        <v>8279</v>
      </c>
      <c r="I5" s="772">
        <f>SUM(G5,H5)</f>
        <v>121332</v>
      </c>
    </row>
    <row r="6" spans="1:9" ht="12.75" customHeight="1" x14ac:dyDescent="0.25">
      <c r="A6" s="527" t="s">
        <v>3</v>
      </c>
      <c r="B6" s="528" t="s">
        <v>545</v>
      </c>
      <c r="C6" s="530" t="s">
        <v>524</v>
      </c>
      <c r="D6" s="541">
        <v>37950</v>
      </c>
      <c r="E6" s="541">
        <v>49250</v>
      </c>
      <c r="F6" s="530"/>
      <c r="G6" s="530">
        <f t="shared" ref="G6:G20" si="0">SUM(E6,F6)</f>
        <v>49250</v>
      </c>
      <c r="H6" s="530"/>
      <c r="I6" s="772">
        <f t="shared" ref="I6:I20" si="1">SUM(G6,H6)</f>
        <v>49250</v>
      </c>
    </row>
    <row r="7" spans="1:9" ht="12.75" customHeight="1" x14ac:dyDescent="0.25">
      <c r="A7" s="527" t="s">
        <v>49</v>
      </c>
      <c r="B7" s="528" t="s">
        <v>546</v>
      </c>
      <c r="C7" s="530" t="s">
        <v>238</v>
      </c>
      <c r="D7" s="541">
        <v>16917</v>
      </c>
      <c r="E7" s="541">
        <v>19288</v>
      </c>
      <c r="F7" s="530">
        <v>1254</v>
      </c>
      <c r="G7" s="530">
        <f t="shared" si="0"/>
        <v>20542</v>
      </c>
      <c r="H7" s="530">
        <v>667</v>
      </c>
      <c r="I7" s="772">
        <f t="shared" si="1"/>
        <v>21209</v>
      </c>
    </row>
    <row r="8" spans="1:9" ht="12.75" customHeight="1" x14ac:dyDescent="0.25">
      <c r="A8" s="527" t="s">
        <v>12</v>
      </c>
      <c r="B8" s="528" t="s">
        <v>548</v>
      </c>
      <c r="C8" s="530" t="s">
        <v>526</v>
      </c>
      <c r="D8" s="541">
        <v>200</v>
      </c>
      <c r="E8" s="541">
        <v>200</v>
      </c>
      <c r="F8" s="530"/>
      <c r="G8" s="530">
        <f t="shared" si="0"/>
        <v>200</v>
      </c>
      <c r="H8" s="530"/>
      <c r="I8" s="772">
        <f t="shared" si="1"/>
        <v>200</v>
      </c>
    </row>
    <row r="9" spans="1:9" ht="12.75" customHeight="1" x14ac:dyDescent="0.25">
      <c r="A9" s="527" t="s">
        <v>50</v>
      </c>
      <c r="B9" s="528"/>
      <c r="C9" s="541" t="s">
        <v>549</v>
      </c>
      <c r="D9" s="530">
        <v>-10931</v>
      </c>
      <c r="E9" s="530"/>
      <c r="F9" s="530"/>
      <c r="G9" s="530">
        <f t="shared" si="0"/>
        <v>0</v>
      </c>
      <c r="H9" s="530"/>
      <c r="I9" s="772">
        <f t="shared" si="1"/>
        <v>0</v>
      </c>
    </row>
    <row r="10" spans="1:9" ht="12.75" customHeight="1" x14ac:dyDescent="0.25">
      <c r="A10" s="527" t="s">
        <v>13</v>
      </c>
      <c r="B10" s="528" t="s">
        <v>553</v>
      </c>
      <c r="C10" s="541" t="s">
        <v>507</v>
      </c>
      <c r="D10" s="530">
        <v>36271</v>
      </c>
      <c r="E10" s="530">
        <v>185954</v>
      </c>
      <c r="F10" s="530">
        <v>2</v>
      </c>
      <c r="G10" s="530">
        <f t="shared" si="0"/>
        <v>185956</v>
      </c>
      <c r="H10" s="530"/>
      <c r="I10" s="772">
        <f t="shared" si="1"/>
        <v>185956</v>
      </c>
    </row>
    <row r="11" spans="1:9" s="8" customFormat="1" ht="12.75" customHeight="1" x14ac:dyDescent="0.2">
      <c r="A11" s="527" t="s">
        <v>51</v>
      </c>
      <c r="B11" s="528"/>
      <c r="C11" s="535" t="s">
        <v>60</v>
      </c>
      <c r="D11" s="534">
        <f>SUM(D5:D10)</f>
        <v>191499</v>
      </c>
      <c r="E11" s="534">
        <f>SUM(E5:E10)</f>
        <v>367745</v>
      </c>
      <c r="F11" s="534">
        <f t="shared" ref="F11:I11" si="2">SUM(F5:F10)</f>
        <v>1256</v>
      </c>
      <c r="G11" s="534">
        <f t="shared" si="2"/>
        <v>369001</v>
      </c>
      <c r="H11" s="534">
        <f t="shared" si="2"/>
        <v>8946</v>
      </c>
      <c r="I11" s="463">
        <f t="shared" si="2"/>
        <v>377947</v>
      </c>
    </row>
    <row r="12" spans="1:9" ht="12.75" customHeight="1" x14ac:dyDescent="0.25">
      <c r="A12" s="527" t="s">
        <v>14</v>
      </c>
      <c r="B12" s="528" t="s">
        <v>544</v>
      </c>
      <c r="C12" s="529" t="s">
        <v>523</v>
      </c>
      <c r="D12" s="530">
        <v>135455</v>
      </c>
      <c r="E12" s="530"/>
      <c r="F12" s="530"/>
      <c r="G12" s="530">
        <f t="shared" si="0"/>
        <v>0</v>
      </c>
      <c r="H12" s="530">
        <v>6547</v>
      </c>
      <c r="I12" s="772">
        <f t="shared" si="1"/>
        <v>6547</v>
      </c>
    </row>
    <row r="13" spans="1:9" ht="12.75" customHeight="1" x14ac:dyDescent="0.25">
      <c r="A13" s="527" t="s">
        <v>52</v>
      </c>
      <c r="B13" s="528" t="s">
        <v>547</v>
      </c>
      <c r="C13" s="529" t="s">
        <v>525</v>
      </c>
      <c r="D13" s="530"/>
      <c r="E13" s="530"/>
      <c r="F13" s="530"/>
      <c r="G13" s="530">
        <f t="shared" si="0"/>
        <v>0</v>
      </c>
      <c r="H13" s="530"/>
      <c r="I13" s="772">
        <f t="shared" si="1"/>
        <v>0</v>
      </c>
    </row>
    <row r="14" spans="1:9" ht="12.75" customHeight="1" x14ac:dyDescent="0.25">
      <c r="A14" s="527" t="s">
        <v>15</v>
      </c>
      <c r="B14" s="528" t="s">
        <v>550</v>
      </c>
      <c r="C14" s="530" t="s">
        <v>527</v>
      </c>
      <c r="D14" s="530"/>
      <c r="E14" s="530"/>
      <c r="F14" s="530"/>
      <c r="G14" s="530">
        <f t="shared" si="0"/>
        <v>0</v>
      </c>
      <c r="H14" s="530"/>
      <c r="I14" s="772">
        <f t="shared" si="1"/>
        <v>0</v>
      </c>
    </row>
    <row r="15" spans="1:9" ht="12.75" customHeight="1" x14ac:dyDescent="0.25">
      <c r="A15" s="527" t="s">
        <v>16</v>
      </c>
      <c r="B15" s="528"/>
      <c r="C15" s="530" t="s">
        <v>61</v>
      </c>
      <c r="D15" s="530">
        <v>10931</v>
      </c>
      <c r="E15" s="530"/>
      <c r="F15" s="530"/>
      <c r="G15" s="530">
        <f t="shared" si="0"/>
        <v>0</v>
      </c>
      <c r="H15" s="530"/>
      <c r="I15" s="772">
        <f t="shared" si="1"/>
        <v>0</v>
      </c>
    </row>
    <row r="16" spans="1:9" ht="12.75" customHeight="1" x14ac:dyDescent="0.25">
      <c r="A16" s="527" t="s">
        <v>18</v>
      </c>
      <c r="B16" s="528" t="s">
        <v>553</v>
      </c>
      <c r="C16" s="530" t="s">
        <v>507</v>
      </c>
      <c r="D16" s="530">
        <v>0</v>
      </c>
      <c r="E16" s="530">
        <v>0</v>
      </c>
      <c r="F16" s="530"/>
      <c r="G16" s="530">
        <f t="shared" si="0"/>
        <v>0</v>
      </c>
      <c r="H16" s="530"/>
      <c r="I16" s="772">
        <f t="shared" si="1"/>
        <v>0</v>
      </c>
    </row>
    <row r="17" spans="1:9" ht="12.75" customHeight="1" x14ac:dyDescent="0.25">
      <c r="A17" s="527" t="s">
        <v>19</v>
      </c>
      <c r="B17" s="528"/>
      <c r="C17" s="535" t="s">
        <v>62</v>
      </c>
      <c r="D17" s="534">
        <f>SUM(D12:D16)</f>
        <v>146386</v>
      </c>
      <c r="E17" s="534">
        <f>SUM(E12:E16)</f>
        <v>0</v>
      </c>
      <c r="F17" s="534">
        <f t="shared" ref="F17:I17" si="3">SUM(F12:F16)</f>
        <v>0</v>
      </c>
      <c r="G17" s="534">
        <f t="shared" si="3"/>
        <v>0</v>
      </c>
      <c r="H17" s="534">
        <f t="shared" si="3"/>
        <v>6547</v>
      </c>
      <c r="I17" s="463">
        <f t="shared" si="3"/>
        <v>6547</v>
      </c>
    </row>
    <row r="18" spans="1:9" ht="15" customHeight="1" x14ac:dyDescent="0.25">
      <c r="A18" s="527" t="s">
        <v>20</v>
      </c>
      <c r="B18" s="528"/>
      <c r="C18" s="535" t="s">
        <v>63</v>
      </c>
      <c r="D18" s="534">
        <f>SUM(D17,D11)</f>
        <v>337885</v>
      </c>
      <c r="E18" s="534">
        <f>SUM(E17,E11)</f>
        <v>367745</v>
      </c>
      <c r="F18" s="534">
        <f t="shared" ref="F18:I18" si="4">SUM(F17,F11)</f>
        <v>1256</v>
      </c>
      <c r="G18" s="534">
        <f t="shared" si="4"/>
        <v>369001</v>
      </c>
      <c r="H18" s="534">
        <f t="shared" si="4"/>
        <v>15493</v>
      </c>
      <c r="I18" s="463">
        <f t="shared" si="4"/>
        <v>384494</v>
      </c>
    </row>
    <row r="19" spans="1:9" ht="12.75" customHeight="1" x14ac:dyDescent="0.25">
      <c r="A19" s="527" t="s">
        <v>21</v>
      </c>
      <c r="B19" s="528" t="s">
        <v>552</v>
      </c>
      <c r="C19" s="529" t="s">
        <v>528</v>
      </c>
      <c r="D19" s="530"/>
      <c r="E19" s="530"/>
      <c r="F19" s="530">
        <v>1500</v>
      </c>
      <c r="G19" s="530">
        <f t="shared" si="0"/>
        <v>1500</v>
      </c>
      <c r="H19" s="530"/>
      <c r="I19" s="772">
        <f t="shared" si="1"/>
        <v>1500</v>
      </c>
    </row>
    <row r="20" spans="1:9" ht="12.75" customHeight="1" x14ac:dyDescent="0.25">
      <c r="A20" s="527" t="s">
        <v>22</v>
      </c>
      <c r="B20" s="528" t="s">
        <v>554</v>
      </c>
      <c r="C20" s="529" t="s">
        <v>529</v>
      </c>
      <c r="D20" s="530"/>
      <c r="E20" s="530"/>
      <c r="F20" s="530"/>
      <c r="G20" s="530">
        <f t="shared" si="0"/>
        <v>0</v>
      </c>
      <c r="H20" s="530"/>
      <c r="I20" s="772">
        <f t="shared" si="1"/>
        <v>0</v>
      </c>
    </row>
    <row r="21" spans="1:9" ht="15" customHeight="1" x14ac:dyDescent="0.25">
      <c r="A21" s="527" t="s">
        <v>23</v>
      </c>
      <c r="B21" s="528" t="s">
        <v>551</v>
      </c>
      <c r="C21" s="535" t="s">
        <v>64</v>
      </c>
      <c r="D21" s="534"/>
      <c r="E21" s="534">
        <f>SUM(E19:E20)</f>
        <v>0</v>
      </c>
      <c r="F21" s="534">
        <f t="shared" ref="F21:I21" si="5">SUM(F19:F20)</f>
        <v>1500</v>
      </c>
      <c r="G21" s="534">
        <f t="shared" si="5"/>
        <v>1500</v>
      </c>
      <c r="H21" s="534">
        <f t="shared" si="5"/>
        <v>0</v>
      </c>
      <c r="I21" s="463">
        <f t="shared" si="5"/>
        <v>1500</v>
      </c>
    </row>
    <row r="22" spans="1:9" ht="26.25" customHeight="1" thickBot="1" x14ac:dyDescent="0.3">
      <c r="A22" s="536" t="s">
        <v>24</v>
      </c>
      <c r="B22" s="542"/>
      <c r="C22" s="538" t="s">
        <v>65</v>
      </c>
      <c r="D22" s="543">
        <f>SUM(D21,D18)</f>
        <v>337885</v>
      </c>
      <c r="E22" s="543">
        <f>SUM(E21,E18)</f>
        <v>367745</v>
      </c>
      <c r="F22" s="543">
        <f t="shared" ref="F22:I22" si="6">SUM(F21,F18)</f>
        <v>2756</v>
      </c>
      <c r="G22" s="543">
        <f t="shared" si="6"/>
        <v>370501</v>
      </c>
      <c r="H22" s="543">
        <f t="shared" si="6"/>
        <v>15493</v>
      </c>
      <c r="I22" s="544">
        <f t="shared" si="6"/>
        <v>385994</v>
      </c>
    </row>
    <row r="23" spans="1:9" ht="9.9499999999999993" customHeight="1" x14ac:dyDescent="0.25">
      <c r="C23" s="11"/>
      <c r="D23" s="12"/>
    </row>
    <row r="24" spans="1:9" ht="9.9499999999999993" customHeight="1" x14ac:dyDescent="0.25">
      <c r="C24" s="11"/>
      <c r="D24" s="12"/>
    </row>
    <row r="25" spans="1:9" ht="9.9499999999999993" customHeight="1" x14ac:dyDescent="0.25">
      <c r="C25" s="13"/>
      <c r="D25" s="14"/>
    </row>
    <row r="26" spans="1:9" ht="9.9499999999999993" customHeight="1" x14ac:dyDescent="0.25">
      <c r="C26" s="15"/>
      <c r="D26" s="15"/>
    </row>
    <row r="27" spans="1:9" ht="25.5" customHeight="1" thickBot="1" x14ac:dyDescent="0.3">
      <c r="A27" s="813" t="s">
        <v>66</v>
      </c>
      <c r="B27" s="814"/>
      <c r="C27" s="814"/>
      <c r="D27" s="814"/>
      <c r="E27" s="814"/>
      <c r="F27" s="814"/>
      <c r="G27" s="814"/>
      <c r="H27" s="814"/>
      <c r="I27" s="814"/>
    </row>
    <row r="28" spans="1:9" s="8" customFormat="1" ht="15.75" customHeight="1" x14ac:dyDescent="0.2">
      <c r="A28" s="816"/>
      <c r="B28" s="821" t="s">
        <v>543</v>
      </c>
      <c r="C28" s="824" t="s">
        <v>59</v>
      </c>
      <c r="D28" s="815" t="s">
        <v>1225</v>
      </c>
      <c r="E28" s="815" t="s">
        <v>1239</v>
      </c>
      <c r="F28" s="808" t="s">
        <v>234</v>
      </c>
      <c r="G28" s="808" t="s">
        <v>1273</v>
      </c>
      <c r="H28" s="808" t="s">
        <v>234</v>
      </c>
      <c r="I28" s="809" t="s">
        <v>235</v>
      </c>
    </row>
    <row r="29" spans="1:9" s="9" customFormat="1" ht="30.75" customHeight="1" x14ac:dyDescent="0.2">
      <c r="A29" s="817"/>
      <c r="B29" s="822"/>
      <c r="C29" s="825"/>
      <c r="D29" s="805"/>
      <c r="E29" s="805"/>
      <c r="F29" s="803"/>
      <c r="G29" s="803"/>
      <c r="H29" s="803"/>
      <c r="I29" s="807"/>
    </row>
    <row r="30" spans="1:9" s="9" customFormat="1" ht="12.75" customHeight="1" x14ac:dyDescent="0.2">
      <c r="A30" s="523"/>
      <c r="B30" s="524"/>
      <c r="C30" s="525" t="s">
        <v>9</v>
      </c>
      <c r="D30" s="526" t="s">
        <v>10</v>
      </c>
      <c r="E30" s="526" t="s">
        <v>10</v>
      </c>
      <c r="F30" s="759" t="s">
        <v>11</v>
      </c>
      <c r="G30" s="759" t="s">
        <v>11</v>
      </c>
      <c r="H30" s="759" t="s">
        <v>236</v>
      </c>
      <c r="I30" s="503" t="s">
        <v>237</v>
      </c>
    </row>
    <row r="31" spans="1:9" ht="12.75" customHeight="1" x14ac:dyDescent="0.25">
      <c r="A31" s="527" t="s">
        <v>2</v>
      </c>
      <c r="B31" s="528" t="s">
        <v>556</v>
      </c>
      <c r="C31" s="529" t="s">
        <v>67</v>
      </c>
      <c r="D31" s="530">
        <v>91277</v>
      </c>
      <c r="E31" s="530">
        <v>95158</v>
      </c>
      <c r="F31" s="531">
        <v>150</v>
      </c>
      <c r="G31" s="531">
        <f>SUM(E31,F31)</f>
        <v>95308</v>
      </c>
      <c r="H31" s="531">
        <v>1537</v>
      </c>
      <c r="I31" s="462">
        <f t="shared" ref="I31:I45" si="7">SUM(G31,H31)</f>
        <v>96845</v>
      </c>
    </row>
    <row r="32" spans="1:9" ht="12.75" customHeight="1" x14ac:dyDescent="0.25">
      <c r="A32" s="527" t="s">
        <v>3</v>
      </c>
      <c r="B32" s="528" t="s">
        <v>557</v>
      </c>
      <c r="C32" s="532" t="s">
        <v>399</v>
      </c>
      <c r="D32" s="530">
        <v>17989</v>
      </c>
      <c r="E32" s="530">
        <v>17517</v>
      </c>
      <c r="F32" s="531"/>
      <c r="G32" s="531">
        <f t="shared" ref="G32:G45" si="8">SUM(E32,F32)</f>
        <v>17517</v>
      </c>
      <c r="H32" s="531">
        <v>250</v>
      </c>
      <c r="I32" s="462">
        <f t="shared" si="7"/>
        <v>17767</v>
      </c>
    </row>
    <row r="33" spans="1:9" ht="12.75" customHeight="1" x14ac:dyDescent="0.25">
      <c r="A33" s="527" t="s">
        <v>49</v>
      </c>
      <c r="B33" s="528" t="s">
        <v>558</v>
      </c>
      <c r="C33" s="530" t="s">
        <v>69</v>
      </c>
      <c r="D33" s="530">
        <v>41906</v>
      </c>
      <c r="E33" s="530">
        <v>43745</v>
      </c>
      <c r="F33" s="531">
        <v>2513</v>
      </c>
      <c r="G33" s="531">
        <f t="shared" si="8"/>
        <v>46258</v>
      </c>
      <c r="H33" s="531">
        <v>4092</v>
      </c>
      <c r="I33" s="462">
        <f t="shared" si="7"/>
        <v>50350</v>
      </c>
    </row>
    <row r="34" spans="1:9" ht="12.75" customHeight="1" x14ac:dyDescent="0.25">
      <c r="A34" s="527" t="s">
        <v>12</v>
      </c>
      <c r="B34" s="528" t="s">
        <v>559</v>
      </c>
      <c r="C34" s="529" t="s">
        <v>513</v>
      </c>
      <c r="D34" s="530">
        <v>4063</v>
      </c>
      <c r="E34" s="530">
        <v>2750</v>
      </c>
      <c r="F34" s="531"/>
      <c r="G34" s="531">
        <f t="shared" si="8"/>
        <v>2750</v>
      </c>
      <c r="H34" s="531">
        <v>2869</v>
      </c>
      <c r="I34" s="462">
        <f t="shared" si="7"/>
        <v>5619</v>
      </c>
    </row>
    <row r="35" spans="1:9" ht="12.75" customHeight="1" x14ac:dyDescent="0.25">
      <c r="A35" s="527" t="s">
        <v>50</v>
      </c>
      <c r="B35" s="528" t="s">
        <v>560</v>
      </c>
      <c r="C35" s="530" t="s">
        <v>514</v>
      </c>
      <c r="D35" s="530">
        <v>11703</v>
      </c>
      <c r="E35" s="530">
        <v>16329</v>
      </c>
      <c r="F35" s="531">
        <v>384</v>
      </c>
      <c r="G35" s="531">
        <f t="shared" si="8"/>
        <v>16713</v>
      </c>
      <c r="H35" s="531"/>
      <c r="I35" s="462">
        <f t="shared" si="7"/>
        <v>16713</v>
      </c>
    </row>
    <row r="36" spans="1:9" ht="12.75" customHeight="1" x14ac:dyDescent="0.25">
      <c r="A36" s="527" t="s">
        <v>13</v>
      </c>
      <c r="B36" s="528" t="s">
        <v>759</v>
      </c>
      <c r="C36" s="529" t="s">
        <v>70</v>
      </c>
      <c r="D36" s="530">
        <v>15634</v>
      </c>
      <c r="E36" s="530">
        <v>16776</v>
      </c>
      <c r="F36" s="531">
        <v>-4745</v>
      </c>
      <c r="G36" s="531">
        <f t="shared" si="8"/>
        <v>12031</v>
      </c>
      <c r="H36" s="531">
        <v>-2450</v>
      </c>
      <c r="I36" s="462">
        <f t="shared" si="7"/>
        <v>9581</v>
      </c>
    </row>
    <row r="37" spans="1:9" s="9" customFormat="1" ht="12.75" customHeight="1" x14ac:dyDescent="0.2">
      <c r="A37" s="527" t="s">
        <v>51</v>
      </c>
      <c r="B37" s="528"/>
      <c r="C37" s="533" t="s">
        <v>71</v>
      </c>
      <c r="D37" s="534">
        <f>SUM(D31:D36)</f>
        <v>182572</v>
      </c>
      <c r="E37" s="534">
        <f>SUM(E31:E36)</f>
        <v>192275</v>
      </c>
      <c r="F37" s="534">
        <f t="shared" ref="F37:I37" si="9">SUM(F31:F36)</f>
        <v>-1698</v>
      </c>
      <c r="G37" s="534">
        <f t="shared" si="9"/>
        <v>190577</v>
      </c>
      <c r="H37" s="534">
        <f t="shared" si="9"/>
        <v>6298</v>
      </c>
      <c r="I37" s="463">
        <f t="shared" si="9"/>
        <v>196875</v>
      </c>
    </row>
    <row r="38" spans="1:9" ht="12.75" customHeight="1" x14ac:dyDescent="0.25">
      <c r="A38" s="527" t="s">
        <v>14</v>
      </c>
      <c r="B38" s="528" t="s">
        <v>561</v>
      </c>
      <c r="C38" s="532" t="s">
        <v>72</v>
      </c>
      <c r="D38" s="530">
        <v>89157</v>
      </c>
      <c r="E38" s="530">
        <v>104057</v>
      </c>
      <c r="F38" s="531">
        <v>1463</v>
      </c>
      <c r="G38" s="531">
        <f t="shared" si="8"/>
        <v>105520</v>
      </c>
      <c r="H38" s="531">
        <v>3479</v>
      </c>
      <c r="I38" s="462">
        <f t="shared" si="7"/>
        <v>108999</v>
      </c>
    </row>
    <row r="39" spans="1:9" ht="12.75" customHeight="1" x14ac:dyDescent="0.25">
      <c r="A39" s="527" t="s">
        <v>52</v>
      </c>
      <c r="B39" s="528" t="s">
        <v>562</v>
      </c>
      <c r="C39" s="530" t="s">
        <v>515</v>
      </c>
      <c r="D39" s="530">
        <v>42609</v>
      </c>
      <c r="E39" s="530">
        <v>0</v>
      </c>
      <c r="F39" s="531">
        <v>180</v>
      </c>
      <c r="G39" s="531">
        <f t="shared" si="8"/>
        <v>180</v>
      </c>
      <c r="H39" s="531">
        <v>2716</v>
      </c>
      <c r="I39" s="462">
        <f t="shared" si="7"/>
        <v>2896</v>
      </c>
    </row>
    <row r="40" spans="1:9" ht="12.75" customHeight="1" x14ac:dyDescent="0.25">
      <c r="A40" s="527" t="s">
        <v>15</v>
      </c>
      <c r="B40" s="528" t="s">
        <v>563</v>
      </c>
      <c r="C40" s="529" t="s">
        <v>516</v>
      </c>
      <c r="D40" s="530"/>
      <c r="E40" s="530"/>
      <c r="F40" s="531">
        <v>45923</v>
      </c>
      <c r="G40" s="531">
        <f t="shared" si="8"/>
        <v>45923</v>
      </c>
      <c r="H40" s="531">
        <v>3000</v>
      </c>
      <c r="I40" s="462">
        <f t="shared" si="7"/>
        <v>48923</v>
      </c>
    </row>
    <row r="41" spans="1:9" ht="15.75" customHeight="1" x14ac:dyDescent="0.25">
      <c r="A41" s="527" t="s">
        <v>16</v>
      </c>
      <c r="B41" s="528" t="s">
        <v>759</v>
      </c>
      <c r="C41" s="532" t="s">
        <v>517</v>
      </c>
      <c r="D41" s="530">
        <v>20275</v>
      </c>
      <c r="E41" s="530">
        <v>68136</v>
      </c>
      <c r="F41" s="531">
        <v>-44612</v>
      </c>
      <c r="G41" s="531">
        <f t="shared" si="8"/>
        <v>23524</v>
      </c>
      <c r="H41" s="531"/>
      <c r="I41" s="462">
        <f t="shared" si="7"/>
        <v>23524</v>
      </c>
    </row>
    <row r="42" spans="1:9" s="9" customFormat="1" ht="12.75" customHeight="1" x14ac:dyDescent="0.2">
      <c r="A42" s="527" t="s">
        <v>18</v>
      </c>
      <c r="B42" s="528"/>
      <c r="C42" s="535" t="s">
        <v>73</v>
      </c>
      <c r="D42" s="534">
        <f>SUM(D38:D41)</f>
        <v>152041</v>
      </c>
      <c r="E42" s="534">
        <f>SUM(E38:E41)</f>
        <v>172193</v>
      </c>
      <c r="F42" s="534">
        <f t="shared" ref="F42:I42" si="10">SUM(F38:F41)</f>
        <v>2954</v>
      </c>
      <c r="G42" s="534">
        <f t="shared" si="10"/>
        <v>175147</v>
      </c>
      <c r="H42" s="534">
        <f t="shared" si="10"/>
        <v>9195</v>
      </c>
      <c r="I42" s="463">
        <f t="shared" si="10"/>
        <v>184342</v>
      </c>
    </row>
    <row r="43" spans="1:9" s="9" customFormat="1" ht="15" customHeight="1" x14ac:dyDescent="0.2">
      <c r="A43" s="527" t="s">
        <v>19</v>
      </c>
      <c r="B43" s="528"/>
      <c r="C43" s="535" t="s">
        <v>74</v>
      </c>
      <c r="D43" s="534">
        <f>SUM(D42,D37)</f>
        <v>334613</v>
      </c>
      <c r="E43" s="534">
        <f>SUM(E42,E37)</f>
        <v>364468</v>
      </c>
      <c r="F43" s="534">
        <f t="shared" ref="F43:I43" si="11">SUM(F42,F37)</f>
        <v>1256</v>
      </c>
      <c r="G43" s="534">
        <f t="shared" si="11"/>
        <v>365724</v>
      </c>
      <c r="H43" s="534">
        <f t="shared" si="11"/>
        <v>15493</v>
      </c>
      <c r="I43" s="463">
        <f t="shared" si="11"/>
        <v>381217</v>
      </c>
    </row>
    <row r="44" spans="1:9" s="9" customFormat="1" ht="12.75" customHeight="1" x14ac:dyDescent="0.25">
      <c r="A44" s="527" t="s">
        <v>20</v>
      </c>
      <c r="B44" s="528" t="s">
        <v>564</v>
      </c>
      <c r="C44" s="529" t="s">
        <v>518</v>
      </c>
      <c r="D44" s="530">
        <v>3272</v>
      </c>
      <c r="E44" s="530">
        <v>3277</v>
      </c>
      <c r="F44" s="531">
        <v>1500</v>
      </c>
      <c r="G44" s="531">
        <f t="shared" si="8"/>
        <v>4777</v>
      </c>
      <c r="H44" s="531"/>
      <c r="I44" s="462">
        <f t="shared" si="7"/>
        <v>4777</v>
      </c>
    </row>
    <row r="45" spans="1:9" s="9" customFormat="1" ht="12.75" customHeight="1" x14ac:dyDescent="0.25">
      <c r="A45" s="527" t="s">
        <v>21</v>
      </c>
      <c r="B45" s="528" t="s">
        <v>565</v>
      </c>
      <c r="C45" s="529" t="s">
        <v>519</v>
      </c>
      <c r="D45" s="530"/>
      <c r="E45" s="530"/>
      <c r="F45" s="524"/>
      <c r="G45" s="531">
        <f t="shared" si="8"/>
        <v>0</v>
      </c>
      <c r="H45" s="531"/>
      <c r="I45" s="462">
        <f t="shared" si="7"/>
        <v>0</v>
      </c>
    </row>
    <row r="46" spans="1:9" s="9" customFormat="1" ht="15" customHeight="1" x14ac:dyDescent="0.2">
      <c r="A46" s="527" t="s">
        <v>22</v>
      </c>
      <c r="B46" s="528" t="s">
        <v>566</v>
      </c>
      <c r="C46" s="535" t="s">
        <v>75</v>
      </c>
      <c r="D46" s="534">
        <f>SUM(D44:D45)</f>
        <v>3272</v>
      </c>
      <c r="E46" s="534">
        <f>SUM(E44:E45)</f>
        <v>3277</v>
      </c>
      <c r="F46" s="534">
        <f t="shared" ref="F46:I46" si="12">SUM(F44:F45)</f>
        <v>1500</v>
      </c>
      <c r="G46" s="534">
        <f t="shared" si="12"/>
        <v>4777</v>
      </c>
      <c r="H46" s="534">
        <f t="shared" si="12"/>
        <v>0</v>
      </c>
      <c r="I46" s="463">
        <f t="shared" si="12"/>
        <v>4777</v>
      </c>
    </row>
    <row r="47" spans="1:9" s="15" customFormat="1" ht="26.25" customHeight="1" thickBot="1" x14ac:dyDescent="0.25">
      <c r="A47" s="536" t="s">
        <v>23</v>
      </c>
      <c r="B47" s="537"/>
      <c r="C47" s="538" t="s">
        <v>76</v>
      </c>
      <c r="D47" s="539">
        <f>SUM(D46,D43)</f>
        <v>337885</v>
      </c>
      <c r="E47" s="539">
        <f>SUM(E46,E43)</f>
        <v>367745</v>
      </c>
      <c r="F47" s="539">
        <f t="shared" ref="F47:I47" si="13">SUM(F46,F43)</f>
        <v>2756</v>
      </c>
      <c r="G47" s="539">
        <f t="shared" si="13"/>
        <v>370501</v>
      </c>
      <c r="H47" s="539">
        <f t="shared" si="13"/>
        <v>15493</v>
      </c>
      <c r="I47" s="540">
        <f t="shared" si="13"/>
        <v>385994</v>
      </c>
    </row>
  </sheetData>
  <mergeCells count="20">
    <mergeCell ref="A1:I1"/>
    <mergeCell ref="A27:I27"/>
    <mergeCell ref="F28:F29"/>
    <mergeCell ref="G28:G29"/>
    <mergeCell ref="E28:E29"/>
    <mergeCell ref="A28:A29"/>
    <mergeCell ref="A2:A3"/>
    <mergeCell ref="C2:C3"/>
    <mergeCell ref="D2:D3"/>
    <mergeCell ref="B28:B29"/>
    <mergeCell ref="B2:B3"/>
    <mergeCell ref="C28:C29"/>
    <mergeCell ref="D28:D29"/>
    <mergeCell ref="F2:F3"/>
    <mergeCell ref="G2:G3"/>
    <mergeCell ref="E2:E3"/>
    <mergeCell ref="H2:H3"/>
    <mergeCell ref="I2:I3"/>
    <mergeCell ref="H28:H29"/>
    <mergeCell ref="I28:I29"/>
  </mergeCells>
  <printOptions horizontalCentered="1" gridLinesSet="0"/>
  <pageMargins left="0.19685039370078741" right="0.19685039370078741" top="1.0236220472440944" bottom="0.23622047244094491" header="0.59055118110236227" footer="0.43307086614173229"/>
  <pageSetup paperSize="9" scale="80" orientation="portrait" horizontalDpi="300" verticalDpi="300" r:id="rId1"/>
  <headerFooter alignWithMargins="0">
    <oddHeader>&amp;C&amp;"Times New Roman,Félkövér"&amp;12
Halimba község 2019. évi mérlege (eFt)&amp;R&amp;"Times New Roman,Félkövér" 2. melléklet a 14/2019. (IX.24.)önkormányzati rendelethez</oddHeader>
    <oddFooter>&amp;R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84"/>
  <sheetViews>
    <sheetView view="pageLayout" topLeftCell="B1" zoomScaleNormal="100" workbookViewId="0">
      <selection activeCell="H8" sqref="H8"/>
    </sheetView>
  </sheetViews>
  <sheetFormatPr defaultRowHeight="12.75" x14ac:dyDescent="0.2"/>
  <cols>
    <col min="1" max="1" width="142.42578125" style="401" hidden="1" customWidth="1"/>
    <col min="2" max="2" width="10.28515625" style="401" customWidth="1"/>
    <col min="3" max="3" width="78.5703125" style="402" customWidth="1"/>
    <col min="4" max="4" width="22" style="401" hidden="1" customWidth="1"/>
    <col min="5" max="5" width="13.85546875" style="401" hidden="1" customWidth="1"/>
    <col min="6" max="6" width="6.5703125" style="401" hidden="1" customWidth="1"/>
    <col min="7" max="7" width="11.85546875" style="403" customWidth="1"/>
    <col min="8" max="8" width="12.140625" style="401" customWidth="1"/>
    <col min="9" max="9" width="12" style="401" customWidth="1"/>
    <col min="10" max="256" width="9.140625" style="401"/>
    <col min="257" max="257" width="0" style="401" hidden="1" customWidth="1"/>
    <col min="258" max="258" width="10.28515625" style="401" customWidth="1"/>
    <col min="259" max="259" width="69.5703125" style="401" customWidth="1"/>
    <col min="260" max="262" width="0" style="401" hidden="1" customWidth="1"/>
    <col min="263" max="263" width="10.42578125" style="401" customWidth="1"/>
    <col min="264" max="512" width="9.140625" style="401"/>
    <col min="513" max="513" width="0" style="401" hidden="1" customWidth="1"/>
    <col min="514" max="514" width="10.28515625" style="401" customWidth="1"/>
    <col min="515" max="515" width="69.5703125" style="401" customWidth="1"/>
    <col min="516" max="518" width="0" style="401" hidden="1" customWidth="1"/>
    <col min="519" max="519" width="10.42578125" style="401" customWidth="1"/>
    <col min="520" max="768" width="9.140625" style="401"/>
    <col min="769" max="769" width="0" style="401" hidden="1" customWidth="1"/>
    <col min="770" max="770" width="10.28515625" style="401" customWidth="1"/>
    <col min="771" max="771" width="69.5703125" style="401" customWidth="1"/>
    <col min="772" max="774" width="0" style="401" hidden="1" customWidth="1"/>
    <col min="775" max="775" width="10.42578125" style="401" customWidth="1"/>
    <col min="776" max="1024" width="9.140625" style="401"/>
    <col min="1025" max="1025" width="0" style="401" hidden="1" customWidth="1"/>
    <col min="1026" max="1026" width="10.28515625" style="401" customWidth="1"/>
    <col min="1027" max="1027" width="69.5703125" style="401" customWidth="1"/>
    <col min="1028" max="1030" width="0" style="401" hidden="1" customWidth="1"/>
    <col min="1031" max="1031" width="10.42578125" style="401" customWidth="1"/>
    <col min="1032" max="1280" width="9.140625" style="401"/>
    <col min="1281" max="1281" width="0" style="401" hidden="1" customWidth="1"/>
    <col min="1282" max="1282" width="10.28515625" style="401" customWidth="1"/>
    <col min="1283" max="1283" width="69.5703125" style="401" customWidth="1"/>
    <col min="1284" max="1286" width="0" style="401" hidden="1" customWidth="1"/>
    <col min="1287" max="1287" width="10.42578125" style="401" customWidth="1"/>
    <col min="1288" max="1536" width="9.140625" style="401"/>
    <col min="1537" max="1537" width="0" style="401" hidden="1" customWidth="1"/>
    <col min="1538" max="1538" width="10.28515625" style="401" customWidth="1"/>
    <col min="1539" max="1539" width="69.5703125" style="401" customWidth="1"/>
    <col min="1540" max="1542" width="0" style="401" hidden="1" customWidth="1"/>
    <col min="1543" max="1543" width="10.42578125" style="401" customWidth="1"/>
    <col min="1544" max="1792" width="9.140625" style="401"/>
    <col min="1793" max="1793" width="0" style="401" hidden="1" customWidth="1"/>
    <col min="1794" max="1794" width="10.28515625" style="401" customWidth="1"/>
    <col min="1795" max="1795" width="69.5703125" style="401" customWidth="1"/>
    <col min="1796" max="1798" width="0" style="401" hidden="1" customWidth="1"/>
    <col min="1799" max="1799" width="10.42578125" style="401" customWidth="1"/>
    <col min="1800" max="2048" width="9.140625" style="401"/>
    <col min="2049" max="2049" width="0" style="401" hidden="1" customWidth="1"/>
    <col min="2050" max="2050" width="10.28515625" style="401" customWidth="1"/>
    <col min="2051" max="2051" width="69.5703125" style="401" customWidth="1"/>
    <col min="2052" max="2054" width="0" style="401" hidden="1" customWidth="1"/>
    <col min="2055" max="2055" width="10.42578125" style="401" customWidth="1"/>
    <col min="2056" max="2304" width="9.140625" style="401"/>
    <col min="2305" max="2305" width="0" style="401" hidden="1" customWidth="1"/>
    <col min="2306" max="2306" width="10.28515625" style="401" customWidth="1"/>
    <col min="2307" max="2307" width="69.5703125" style="401" customWidth="1"/>
    <col min="2308" max="2310" width="0" style="401" hidden="1" customWidth="1"/>
    <col min="2311" max="2311" width="10.42578125" style="401" customWidth="1"/>
    <col min="2312" max="2560" width="9.140625" style="401"/>
    <col min="2561" max="2561" width="0" style="401" hidden="1" customWidth="1"/>
    <col min="2562" max="2562" width="10.28515625" style="401" customWidth="1"/>
    <col min="2563" max="2563" width="69.5703125" style="401" customWidth="1"/>
    <col min="2564" max="2566" width="0" style="401" hidden="1" customWidth="1"/>
    <col min="2567" max="2567" width="10.42578125" style="401" customWidth="1"/>
    <col min="2568" max="2816" width="9.140625" style="401"/>
    <col min="2817" max="2817" width="0" style="401" hidden="1" customWidth="1"/>
    <col min="2818" max="2818" width="10.28515625" style="401" customWidth="1"/>
    <col min="2819" max="2819" width="69.5703125" style="401" customWidth="1"/>
    <col min="2820" max="2822" width="0" style="401" hidden="1" customWidth="1"/>
    <col min="2823" max="2823" width="10.42578125" style="401" customWidth="1"/>
    <col min="2824" max="3072" width="9.140625" style="401"/>
    <col min="3073" max="3073" width="0" style="401" hidden="1" customWidth="1"/>
    <col min="3074" max="3074" width="10.28515625" style="401" customWidth="1"/>
    <col min="3075" max="3075" width="69.5703125" style="401" customWidth="1"/>
    <col min="3076" max="3078" width="0" style="401" hidden="1" customWidth="1"/>
    <col min="3079" max="3079" width="10.42578125" style="401" customWidth="1"/>
    <col min="3080" max="3328" width="9.140625" style="401"/>
    <col min="3329" max="3329" width="0" style="401" hidden="1" customWidth="1"/>
    <col min="3330" max="3330" width="10.28515625" style="401" customWidth="1"/>
    <col min="3331" max="3331" width="69.5703125" style="401" customWidth="1"/>
    <col min="3332" max="3334" width="0" style="401" hidden="1" customWidth="1"/>
    <col min="3335" max="3335" width="10.42578125" style="401" customWidth="1"/>
    <col min="3336" max="3584" width="9.140625" style="401"/>
    <col min="3585" max="3585" width="0" style="401" hidden="1" customWidth="1"/>
    <col min="3586" max="3586" width="10.28515625" style="401" customWidth="1"/>
    <col min="3587" max="3587" width="69.5703125" style="401" customWidth="1"/>
    <col min="3588" max="3590" width="0" style="401" hidden="1" customWidth="1"/>
    <col min="3591" max="3591" width="10.42578125" style="401" customWidth="1"/>
    <col min="3592" max="3840" width="9.140625" style="401"/>
    <col min="3841" max="3841" width="0" style="401" hidden="1" customWidth="1"/>
    <col min="3842" max="3842" width="10.28515625" style="401" customWidth="1"/>
    <col min="3843" max="3843" width="69.5703125" style="401" customWidth="1"/>
    <col min="3844" max="3846" width="0" style="401" hidden="1" customWidth="1"/>
    <col min="3847" max="3847" width="10.42578125" style="401" customWidth="1"/>
    <col min="3848" max="4096" width="9.140625" style="401"/>
    <col min="4097" max="4097" width="0" style="401" hidden="1" customWidth="1"/>
    <col min="4098" max="4098" width="10.28515625" style="401" customWidth="1"/>
    <col min="4099" max="4099" width="69.5703125" style="401" customWidth="1"/>
    <col min="4100" max="4102" width="0" style="401" hidden="1" customWidth="1"/>
    <col min="4103" max="4103" width="10.42578125" style="401" customWidth="1"/>
    <col min="4104" max="4352" width="9.140625" style="401"/>
    <col min="4353" max="4353" width="0" style="401" hidden="1" customWidth="1"/>
    <col min="4354" max="4354" width="10.28515625" style="401" customWidth="1"/>
    <col min="4355" max="4355" width="69.5703125" style="401" customWidth="1"/>
    <col min="4356" max="4358" width="0" style="401" hidden="1" customWidth="1"/>
    <col min="4359" max="4359" width="10.42578125" style="401" customWidth="1"/>
    <col min="4360" max="4608" width="9.140625" style="401"/>
    <col min="4609" max="4609" width="0" style="401" hidden="1" customWidth="1"/>
    <col min="4610" max="4610" width="10.28515625" style="401" customWidth="1"/>
    <col min="4611" max="4611" width="69.5703125" style="401" customWidth="1"/>
    <col min="4612" max="4614" width="0" style="401" hidden="1" customWidth="1"/>
    <col min="4615" max="4615" width="10.42578125" style="401" customWidth="1"/>
    <col min="4616" max="4864" width="9.140625" style="401"/>
    <col min="4865" max="4865" width="0" style="401" hidden="1" customWidth="1"/>
    <col min="4866" max="4866" width="10.28515625" style="401" customWidth="1"/>
    <col min="4867" max="4867" width="69.5703125" style="401" customWidth="1"/>
    <col min="4868" max="4870" width="0" style="401" hidden="1" customWidth="1"/>
    <col min="4871" max="4871" width="10.42578125" style="401" customWidth="1"/>
    <col min="4872" max="5120" width="9.140625" style="401"/>
    <col min="5121" max="5121" width="0" style="401" hidden="1" customWidth="1"/>
    <col min="5122" max="5122" width="10.28515625" style="401" customWidth="1"/>
    <col min="5123" max="5123" width="69.5703125" style="401" customWidth="1"/>
    <col min="5124" max="5126" width="0" style="401" hidden="1" customWidth="1"/>
    <col min="5127" max="5127" width="10.42578125" style="401" customWidth="1"/>
    <col min="5128" max="5376" width="9.140625" style="401"/>
    <col min="5377" max="5377" width="0" style="401" hidden="1" customWidth="1"/>
    <col min="5378" max="5378" width="10.28515625" style="401" customWidth="1"/>
    <col min="5379" max="5379" width="69.5703125" style="401" customWidth="1"/>
    <col min="5380" max="5382" width="0" style="401" hidden="1" customWidth="1"/>
    <col min="5383" max="5383" width="10.42578125" style="401" customWidth="1"/>
    <col min="5384" max="5632" width="9.140625" style="401"/>
    <col min="5633" max="5633" width="0" style="401" hidden="1" customWidth="1"/>
    <col min="5634" max="5634" width="10.28515625" style="401" customWidth="1"/>
    <col min="5635" max="5635" width="69.5703125" style="401" customWidth="1"/>
    <col min="5636" max="5638" width="0" style="401" hidden="1" customWidth="1"/>
    <col min="5639" max="5639" width="10.42578125" style="401" customWidth="1"/>
    <col min="5640" max="5888" width="9.140625" style="401"/>
    <col min="5889" max="5889" width="0" style="401" hidden="1" customWidth="1"/>
    <col min="5890" max="5890" width="10.28515625" style="401" customWidth="1"/>
    <col min="5891" max="5891" width="69.5703125" style="401" customWidth="1"/>
    <col min="5892" max="5894" width="0" style="401" hidden="1" customWidth="1"/>
    <col min="5895" max="5895" width="10.42578125" style="401" customWidth="1"/>
    <col min="5896" max="6144" width="9.140625" style="401"/>
    <col min="6145" max="6145" width="0" style="401" hidden="1" customWidth="1"/>
    <col min="6146" max="6146" width="10.28515625" style="401" customWidth="1"/>
    <col min="6147" max="6147" width="69.5703125" style="401" customWidth="1"/>
    <col min="6148" max="6150" width="0" style="401" hidden="1" customWidth="1"/>
    <col min="6151" max="6151" width="10.42578125" style="401" customWidth="1"/>
    <col min="6152" max="6400" width="9.140625" style="401"/>
    <col min="6401" max="6401" width="0" style="401" hidden="1" customWidth="1"/>
    <col min="6402" max="6402" width="10.28515625" style="401" customWidth="1"/>
    <col min="6403" max="6403" width="69.5703125" style="401" customWidth="1"/>
    <col min="6404" max="6406" width="0" style="401" hidden="1" customWidth="1"/>
    <col min="6407" max="6407" width="10.42578125" style="401" customWidth="1"/>
    <col min="6408" max="6656" width="9.140625" style="401"/>
    <col min="6657" max="6657" width="0" style="401" hidden="1" customWidth="1"/>
    <col min="6658" max="6658" width="10.28515625" style="401" customWidth="1"/>
    <col min="6659" max="6659" width="69.5703125" style="401" customWidth="1"/>
    <col min="6660" max="6662" width="0" style="401" hidden="1" customWidth="1"/>
    <col min="6663" max="6663" width="10.42578125" style="401" customWidth="1"/>
    <col min="6664" max="6912" width="9.140625" style="401"/>
    <col min="6913" max="6913" width="0" style="401" hidden="1" customWidth="1"/>
    <col min="6914" max="6914" width="10.28515625" style="401" customWidth="1"/>
    <col min="6915" max="6915" width="69.5703125" style="401" customWidth="1"/>
    <col min="6916" max="6918" width="0" style="401" hidden="1" customWidth="1"/>
    <col min="6919" max="6919" width="10.42578125" style="401" customWidth="1"/>
    <col min="6920" max="7168" width="9.140625" style="401"/>
    <col min="7169" max="7169" width="0" style="401" hidden="1" customWidth="1"/>
    <col min="7170" max="7170" width="10.28515625" style="401" customWidth="1"/>
    <col min="7171" max="7171" width="69.5703125" style="401" customWidth="1"/>
    <col min="7172" max="7174" width="0" style="401" hidden="1" customWidth="1"/>
    <col min="7175" max="7175" width="10.42578125" style="401" customWidth="1"/>
    <col min="7176" max="7424" width="9.140625" style="401"/>
    <col min="7425" max="7425" width="0" style="401" hidden="1" customWidth="1"/>
    <col min="7426" max="7426" width="10.28515625" style="401" customWidth="1"/>
    <col min="7427" max="7427" width="69.5703125" style="401" customWidth="1"/>
    <col min="7428" max="7430" width="0" style="401" hidden="1" customWidth="1"/>
    <col min="7431" max="7431" width="10.42578125" style="401" customWidth="1"/>
    <col min="7432" max="7680" width="9.140625" style="401"/>
    <col min="7681" max="7681" width="0" style="401" hidden="1" customWidth="1"/>
    <col min="7682" max="7682" width="10.28515625" style="401" customWidth="1"/>
    <col min="7683" max="7683" width="69.5703125" style="401" customWidth="1"/>
    <col min="7684" max="7686" width="0" style="401" hidden="1" customWidth="1"/>
    <col min="7687" max="7687" width="10.42578125" style="401" customWidth="1"/>
    <col min="7688" max="7936" width="9.140625" style="401"/>
    <col min="7937" max="7937" width="0" style="401" hidden="1" customWidth="1"/>
    <col min="7938" max="7938" width="10.28515625" style="401" customWidth="1"/>
    <col min="7939" max="7939" width="69.5703125" style="401" customWidth="1"/>
    <col min="7940" max="7942" width="0" style="401" hidden="1" customWidth="1"/>
    <col min="7943" max="7943" width="10.42578125" style="401" customWidth="1"/>
    <col min="7944" max="8192" width="9.140625" style="401"/>
    <col min="8193" max="8193" width="0" style="401" hidden="1" customWidth="1"/>
    <col min="8194" max="8194" width="10.28515625" style="401" customWidth="1"/>
    <col min="8195" max="8195" width="69.5703125" style="401" customWidth="1"/>
    <col min="8196" max="8198" width="0" style="401" hidden="1" customWidth="1"/>
    <col min="8199" max="8199" width="10.42578125" style="401" customWidth="1"/>
    <col min="8200" max="8448" width="9.140625" style="401"/>
    <col min="8449" max="8449" width="0" style="401" hidden="1" customWidth="1"/>
    <col min="8450" max="8450" width="10.28515625" style="401" customWidth="1"/>
    <col min="8451" max="8451" width="69.5703125" style="401" customWidth="1"/>
    <col min="8452" max="8454" width="0" style="401" hidden="1" customWidth="1"/>
    <col min="8455" max="8455" width="10.42578125" style="401" customWidth="1"/>
    <col min="8456" max="8704" width="9.140625" style="401"/>
    <col min="8705" max="8705" width="0" style="401" hidden="1" customWidth="1"/>
    <col min="8706" max="8706" width="10.28515625" style="401" customWidth="1"/>
    <col min="8707" max="8707" width="69.5703125" style="401" customWidth="1"/>
    <col min="8708" max="8710" width="0" style="401" hidden="1" customWidth="1"/>
    <col min="8711" max="8711" width="10.42578125" style="401" customWidth="1"/>
    <col min="8712" max="8960" width="9.140625" style="401"/>
    <col min="8961" max="8961" width="0" style="401" hidden="1" customWidth="1"/>
    <col min="8962" max="8962" width="10.28515625" style="401" customWidth="1"/>
    <col min="8963" max="8963" width="69.5703125" style="401" customWidth="1"/>
    <col min="8964" max="8966" width="0" style="401" hidden="1" customWidth="1"/>
    <col min="8967" max="8967" width="10.42578125" style="401" customWidth="1"/>
    <col min="8968" max="9216" width="9.140625" style="401"/>
    <col min="9217" max="9217" width="0" style="401" hidden="1" customWidth="1"/>
    <col min="9218" max="9218" width="10.28515625" style="401" customWidth="1"/>
    <col min="9219" max="9219" width="69.5703125" style="401" customWidth="1"/>
    <col min="9220" max="9222" width="0" style="401" hidden="1" customWidth="1"/>
    <col min="9223" max="9223" width="10.42578125" style="401" customWidth="1"/>
    <col min="9224" max="9472" width="9.140625" style="401"/>
    <col min="9473" max="9473" width="0" style="401" hidden="1" customWidth="1"/>
    <col min="9474" max="9474" width="10.28515625" style="401" customWidth="1"/>
    <col min="9475" max="9475" width="69.5703125" style="401" customWidth="1"/>
    <col min="9476" max="9478" width="0" style="401" hidden="1" customWidth="1"/>
    <col min="9479" max="9479" width="10.42578125" style="401" customWidth="1"/>
    <col min="9480" max="9728" width="9.140625" style="401"/>
    <col min="9729" max="9729" width="0" style="401" hidden="1" customWidth="1"/>
    <col min="9730" max="9730" width="10.28515625" style="401" customWidth="1"/>
    <col min="9731" max="9731" width="69.5703125" style="401" customWidth="1"/>
    <col min="9732" max="9734" width="0" style="401" hidden="1" customWidth="1"/>
    <col min="9735" max="9735" width="10.42578125" style="401" customWidth="1"/>
    <col min="9736" max="9984" width="9.140625" style="401"/>
    <col min="9985" max="9985" width="0" style="401" hidden="1" customWidth="1"/>
    <col min="9986" max="9986" width="10.28515625" style="401" customWidth="1"/>
    <col min="9987" max="9987" width="69.5703125" style="401" customWidth="1"/>
    <col min="9988" max="9990" width="0" style="401" hidden="1" customWidth="1"/>
    <col min="9991" max="9991" width="10.42578125" style="401" customWidth="1"/>
    <col min="9992" max="10240" width="9.140625" style="401"/>
    <col min="10241" max="10241" width="0" style="401" hidden="1" customWidth="1"/>
    <col min="10242" max="10242" width="10.28515625" style="401" customWidth="1"/>
    <col min="10243" max="10243" width="69.5703125" style="401" customWidth="1"/>
    <col min="10244" max="10246" width="0" style="401" hidden="1" customWidth="1"/>
    <col min="10247" max="10247" width="10.42578125" style="401" customWidth="1"/>
    <col min="10248" max="10496" width="9.140625" style="401"/>
    <col min="10497" max="10497" width="0" style="401" hidden="1" customWidth="1"/>
    <col min="10498" max="10498" width="10.28515625" style="401" customWidth="1"/>
    <col min="10499" max="10499" width="69.5703125" style="401" customWidth="1"/>
    <col min="10500" max="10502" width="0" style="401" hidden="1" customWidth="1"/>
    <col min="10503" max="10503" width="10.42578125" style="401" customWidth="1"/>
    <col min="10504" max="10752" width="9.140625" style="401"/>
    <col min="10753" max="10753" width="0" style="401" hidden="1" customWidth="1"/>
    <col min="10754" max="10754" width="10.28515625" style="401" customWidth="1"/>
    <col min="10755" max="10755" width="69.5703125" style="401" customWidth="1"/>
    <col min="10756" max="10758" width="0" style="401" hidden="1" customWidth="1"/>
    <col min="10759" max="10759" width="10.42578125" style="401" customWidth="1"/>
    <col min="10760" max="11008" width="9.140625" style="401"/>
    <col min="11009" max="11009" width="0" style="401" hidden="1" customWidth="1"/>
    <col min="11010" max="11010" width="10.28515625" style="401" customWidth="1"/>
    <col min="11011" max="11011" width="69.5703125" style="401" customWidth="1"/>
    <col min="11012" max="11014" width="0" style="401" hidden="1" customWidth="1"/>
    <col min="11015" max="11015" width="10.42578125" style="401" customWidth="1"/>
    <col min="11016" max="11264" width="9.140625" style="401"/>
    <col min="11265" max="11265" width="0" style="401" hidden="1" customWidth="1"/>
    <col min="11266" max="11266" width="10.28515625" style="401" customWidth="1"/>
    <col min="11267" max="11267" width="69.5703125" style="401" customWidth="1"/>
    <col min="11268" max="11270" width="0" style="401" hidden="1" customWidth="1"/>
    <col min="11271" max="11271" width="10.42578125" style="401" customWidth="1"/>
    <col min="11272" max="11520" width="9.140625" style="401"/>
    <col min="11521" max="11521" width="0" style="401" hidden="1" customWidth="1"/>
    <col min="11522" max="11522" width="10.28515625" style="401" customWidth="1"/>
    <col min="11523" max="11523" width="69.5703125" style="401" customWidth="1"/>
    <col min="11524" max="11526" width="0" style="401" hidden="1" customWidth="1"/>
    <col min="11527" max="11527" width="10.42578125" style="401" customWidth="1"/>
    <col min="11528" max="11776" width="9.140625" style="401"/>
    <col min="11777" max="11777" width="0" style="401" hidden="1" customWidth="1"/>
    <col min="11778" max="11778" width="10.28515625" style="401" customWidth="1"/>
    <col min="11779" max="11779" width="69.5703125" style="401" customWidth="1"/>
    <col min="11780" max="11782" width="0" style="401" hidden="1" customWidth="1"/>
    <col min="11783" max="11783" width="10.42578125" style="401" customWidth="1"/>
    <col min="11784" max="12032" width="9.140625" style="401"/>
    <col min="12033" max="12033" width="0" style="401" hidden="1" customWidth="1"/>
    <col min="12034" max="12034" width="10.28515625" style="401" customWidth="1"/>
    <col min="12035" max="12035" width="69.5703125" style="401" customWidth="1"/>
    <col min="12036" max="12038" width="0" style="401" hidden="1" customWidth="1"/>
    <col min="12039" max="12039" width="10.42578125" style="401" customWidth="1"/>
    <col min="12040" max="12288" width="9.140625" style="401"/>
    <col min="12289" max="12289" width="0" style="401" hidden="1" customWidth="1"/>
    <col min="12290" max="12290" width="10.28515625" style="401" customWidth="1"/>
    <col min="12291" max="12291" width="69.5703125" style="401" customWidth="1"/>
    <col min="12292" max="12294" width="0" style="401" hidden="1" customWidth="1"/>
    <col min="12295" max="12295" width="10.42578125" style="401" customWidth="1"/>
    <col min="12296" max="12544" width="9.140625" style="401"/>
    <col min="12545" max="12545" width="0" style="401" hidden="1" customWidth="1"/>
    <col min="12546" max="12546" width="10.28515625" style="401" customWidth="1"/>
    <col min="12547" max="12547" width="69.5703125" style="401" customWidth="1"/>
    <col min="12548" max="12550" width="0" style="401" hidden="1" customWidth="1"/>
    <col min="12551" max="12551" width="10.42578125" style="401" customWidth="1"/>
    <col min="12552" max="12800" width="9.140625" style="401"/>
    <col min="12801" max="12801" width="0" style="401" hidden="1" customWidth="1"/>
    <col min="12802" max="12802" width="10.28515625" style="401" customWidth="1"/>
    <col min="12803" max="12803" width="69.5703125" style="401" customWidth="1"/>
    <col min="12804" max="12806" width="0" style="401" hidden="1" customWidth="1"/>
    <col min="12807" max="12807" width="10.42578125" style="401" customWidth="1"/>
    <col min="12808" max="13056" width="9.140625" style="401"/>
    <col min="13057" max="13057" width="0" style="401" hidden="1" customWidth="1"/>
    <col min="13058" max="13058" width="10.28515625" style="401" customWidth="1"/>
    <col min="13059" max="13059" width="69.5703125" style="401" customWidth="1"/>
    <col min="13060" max="13062" width="0" style="401" hidden="1" customWidth="1"/>
    <col min="13063" max="13063" width="10.42578125" style="401" customWidth="1"/>
    <col min="13064" max="13312" width="9.140625" style="401"/>
    <col min="13313" max="13313" width="0" style="401" hidden="1" customWidth="1"/>
    <col min="13314" max="13314" width="10.28515625" style="401" customWidth="1"/>
    <col min="13315" max="13315" width="69.5703125" style="401" customWidth="1"/>
    <col min="13316" max="13318" width="0" style="401" hidden="1" customWidth="1"/>
    <col min="13319" max="13319" width="10.42578125" style="401" customWidth="1"/>
    <col min="13320" max="13568" width="9.140625" style="401"/>
    <col min="13569" max="13569" width="0" style="401" hidden="1" customWidth="1"/>
    <col min="13570" max="13570" width="10.28515625" style="401" customWidth="1"/>
    <col min="13571" max="13571" width="69.5703125" style="401" customWidth="1"/>
    <col min="13572" max="13574" width="0" style="401" hidden="1" customWidth="1"/>
    <col min="13575" max="13575" width="10.42578125" style="401" customWidth="1"/>
    <col min="13576" max="13824" width="9.140625" style="401"/>
    <col min="13825" max="13825" width="0" style="401" hidden="1" customWidth="1"/>
    <col min="13826" max="13826" width="10.28515625" style="401" customWidth="1"/>
    <col min="13827" max="13827" width="69.5703125" style="401" customWidth="1"/>
    <col min="13828" max="13830" width="0" style="401" hidden="1" customWidth="1"/>
    <col min="13831" max="13831" width="10.42578125" style="401" customWidth="1"/>
    <col min="13832" max="14080" width="9.140625" style="401"/>
    <col min="14081" max="14081" width="0" style="401" hidden="1" customWidth="1"/>
    <col min="14082" max="14082" width="10.28515625" style="401" customWidth="1"/>
    <col min="14083" max="14083" width="69.5703125" style="401" customWidth="1"/>
    <col min="14084" max="14086" width="0" style="401" hidden="1" customWidth="1"/>
    <col min="14087" max="14087" width="10.42578125" style="401" customWidth="1"/>
    <col min="14088" max="14336" width="9.140625" style="401"/>
    <col min="14337" max="14337" width="0" style="401" hidden="1" customWidth="1"/>
    <col min="14338" max="14338" width="10.28515625" style="401" customWidth="1"/>
    <col min="14339" max="14339" width="69.5703125" style="401" customWidth="1"/>
    <col min="14340" max="14342" width="0" style="401" hidden="1" customWidth="1"/>
    <col min="14343" max="14343" width="10.42578125" style="401" customWidth="1"/>
    <col min="14344" max="14592" width="9.140625" style="401"/>
    <col min="14593" max="14593" width="0" style="401" hidden="1" customWidth="1"/>
    <col min="14594" max="14594" width="10.28515625" style="401" customWidth="1"/>
    <col min="14595" max="14595" width="69.5703125" style="401" customWidth="1"/>
    <col min="14596" max="14598" width="0" style="401" hidden="1" customWidth="1"/>
    <col min="14599" max="14599" width="10.42578125" style="401" customWidth="1"/>
    <col min="14600" max="14848" width="9.140625" style="401"/>
    <col min="14849" max="14849" width="0" style="401" hidden="1" customWidth="1"/>
    <col min="14850" max="14850" width="10.28515625" style="401" customWidth="1"/>
    <col min="14851" max="14851" width="69.5703125" style="401" customWidth="1"/>
    <col min="14852" max="14854" width="0" style="401" hidden="1" customWidth="1"/>
    <col min="14855" max="14855" width="10.42578125" style="401" customWidth="1"/>
    <col min="14856" max="15104" width="9.140625" style="401"/>
    <col min="15105" max="15105" width="0" style="401" hidden="1" customWidth="1"/>
    <col min="15106" max="15106" width="10.28515625" style="401" customWidth="1"/>
    <col min="15107" max="15107" width="69.5703125" style="401" customWidth="1"/>
    <col min="15108" max="15110" width="0" style="401" hidden="1" customWidth="1"/>
    <col min="15111" max="15111" width="10.42578125" style="401" customWidth="1"/>
    <col min="15112" max="15360" width="9.140625" style="401"/>
    <col min="15361" max="15361" width="0" style="401" hidden="1" customWidth="1"/>
    <col min="15362" max="15362" width="10.28515625" style="401" customWidth="1"/>
    <col min="15363" max="15363" width="69.5703125" style="401" customWidth="1"/>
    <col min="15364" max="15366" width="0" style="401" hidden="1" customWidth="1"/>
    <col min="15367" max="15367" width="10.42578125" style="401" customWidth="1"/>
    <col min="15368" max="15616" width="9.140625" style="401"/>
    <col min="15617" max="15617" width="0" style="401" hidden="1" customWidth="1"/>
    <col min="15618" max="15618" width="10.28515625" style="401" customWidth="1"/>
    <col min="15619" max="15619" width="69.5703125" style="401" customWidth="1"/>
    <col min="15620" max="15622" width="0" style="401" hidden="1" customWidth="1"/>
    <col min="15623" max="15623" width="10.42578125" style="401" customWidth="1"/>
    <col min="15624" max="15872" width="9.140625" style="401"/>
    <col min="15873" max="15873" width="0" style="401" hidden="1" customWidth="1"/>
    <col min="15874" max="15874" width="10.28515625" style="401" customWidth="1"/>
    <col min="15875" max="15875" width="69.5703125" style="401" customWidth="1"/>
    <col min="15876" max="15878" width="0" style="401" hidden="1" customWidth="1"/>
    <col min="15879" max="15879" width="10.42578125" style="401" customWidth="1"/>
    <col min="15880" max="16128" width="9.140625" style="401"/>
    <col min="16129" max="16129" width="0" style="401" hidden="1" customWidth="1"/>
    <col min="16130" max="16130" width="10.28515625" style="401" customWidth="1"/>
    <col min="16131" max="16131" width="69.5703125" style="401" customWidth="1"/>
    <col min="16132" max="16134" width="0" style="401" hidden="1" customWidth="1"/>
    <col min="16135" max="16135" width="10.42578125" style="401" customWidth="1"/>
    <col min="16136" max="16384" width="9.140625" style="401"/>
  </cols>
  <sheetData>
    <row r="1" spans="1:9" s="407" customFormat="1" ht="28.5" x14ac:dyDescent="0.2">
      <c r="A1" s="407" t="s">
        <v>804</v>
      </c>
      <c r="B1" s="710" t="s">
        <v>805</v>
      </c>
      <c r="C1" s="711" t="s">
        <v>806</v>
      </c>
      <c r="D1" s="712" t="s">
        <v>807</v>
      </c>
      <c r="E1" s="712" t="s">
        <v>808</v>
      </c>
      <c r="F1" s="712" t="s">
        <v>809</v>
      </c>
      <c r="G1" s="713" t="s">
        <v>810</v>
      </c>
      <c r="H1" s="708" t="s">
        <v>234</v>
      </c>
      <c r="I1" s="709" t="s">
        <v>235</v>
      </c>
    </row>
    <row r="2" spans="1:9" ht="15" hidden="1" x14ac:dyDescent="0.25">
      <c r="A2" s="401" t="s">
        <v>811</v>
      </c>
      <c r="B2" s="714" t="s">
        <v>812</v>
      </c>
      <c r="C2" s="715" t="s">
        <v>813</v>
      </c>
      <c r="D2" s="716" t="s">
        <v>814</v>
      </c>
      <c r="E2" s="717">
        <v>4580000</v>
      </c>
      <c r="F2" s="718">
        <v>0</v>
      </c>
      <c r="G2" s="717">
        <v>0</v>
      </c>
      <c r="H2" s="719"/>
      <c r="I2" s="720"/>
    </row>
    <row r="3" spans="1:9" ht="15" hidden="1" x14ac:dyDescent="0.25">
      <c r="A3" s="401" t="s">
        <v>815</v>
      </c>
      <c r="B3" s="714" t="s">
        <v>816</v>
      </c>
      <c r="C3" s="715" t="s">
        <v>817</v>
      </c>
      <c r="D3" s="716" t="s">
        <v>818</v>
      </c>
      <c r="E3" s="716" t="s">
        <v>803</v>
      </c>
      <c r="F3" s="716" t="s">
        <v>803</v>
      </c>
      <c r="G3" s="717">
        <v>0</v>
      </c>
      <c r="H3" s="719"/>
      <c r="I3" s="720"/>
    </row>
    <row r="4" spans="1:9" ht="15" hidden="1" x14ac:dyDescent="0.25">
      <c r="A4" s="401" t="s">
        <v>731</v>
      </c>
      <c r="B4" s="714"/>
      <c r="C4" s="715"/>
      <c r="D4" s="716"/>
      <c r="E4" s="716"/>
      <c r="F4" s="716"/>
      <c r="G4" s="717"/>
      <c r="H4" s="719"/>
      <c r="I4" s="720"/>
    </row>
    <row r="5" spans="1:9" ht="15" x14ac:dyDescent="0.25">
      <c r="A5" s="401" t="s">
        <v>819</v>
      </c>
      <c r="B5" s="714" t="s">
        <v>820</v>
      </c>
      <c r="C5" s="715" t="s">
        <v>821</v>
      </c>
      <c r="D5" s="716" t="s">
        <v>818</v>
      </c>
      <c r="E5" s="716" t="s">
        <v>803</v>
      </c>
      <c r="F5" s="716" t="s">
        <v>803</v>
      </c>
      <c r="G5" s="717">
        <v>6615560</v>
      </c>
      <c r="H5" s="717"/>
      <c r="I5" s="721">
        <f>SUM(G5,H5)</f>
        <v>6615560</v>
      </c>
    </row>
    <row r="6" spans="1:9" ht="15" x14ac:dyDescent="0.25">
      <c r="A6" s="401" t="s">
        <v>822</v>
      </c>
      <c r="B6" s="714" t="s">
        <v>823</v>
      </c>
      <c r="C6" s="715" t="s">
        <v>824</v>
      </c>
      <c r="D6" s="716" t="s">
        <v>825</v>
      </c>
      <c r="E6" s="717">
        <v>22300</v>
      </c>
      <c r="F6" s="716" t="s">
        <v>803</v>
      </c>
      <c r="G6" s="717">
        <v>1817450</v>
      </c>
      <c r="H6" s="717"/>
      <c r="I6" s="721">
        <f t="shared" ref="I6:I69" si="0">SUM(G6,H6)</f>
        <v>1817450</v>
      </c>
    </row>
    <row r="7" spans="1:9" ht="15" x14ac:dyDescent="0.25">
      <c r="A7" s="401" t="s">
        <v>826</v>
      </c>
      <c r="B7" s="714" t="s">
        <v>827</v>
      </c>
      <c r="C7" s="715" t="s">
        <v>828</v>
      </c>
      <c r="D7" s="716" t="s">
        <v>829</v>
      </c>
      <c r="E7" s="716" t="s">
        <v>803</v>
      </c>
      <c r="F7" s="716" t="s">
        <v>803</v>
      </c>
      <c r="G7" s="717">
        <v>2592000</v>
      </c>
      <c r="H7" s="717"/>
      <c r="I7" s="721">
        <f t="shared" si="0"/>
        <v>2592000</v>
      </c>
    </row>
    <row r="8" spans="1:9" ht="15" x14ac:dyDescent="0.25">
      <c r="A8" s="401" t="s">
        <v>830</v>
      </c>
      <c r="B8" s="714" t="s">
        <v>831</v>
      </c>
      <c r="C8" s="715" t="s">
        <v>832</v>
      </c>
      <c r="D8" s="716" t="s">
        <v>833</v>
      </c>
      <c r="E8" s="716" t="s">
        <v>803</v>
      </c>
      <c r="F8" s="716" t="s">
        <v>803</v>
      </c>
      <c r="G8" s="717">
        <v>496800</v>
      </c>
      <c r="H8" s="717"/>
      <c r="I8" s="721">
        <f t="shared" si="0"/>
        <v>496800</v>
      </c>
    </row>
    <row r="9" spans="1:9" ht="15" x14ac:dyDescent="0.25">
      <c r="A9" s="401" t="s">
        <v>834</v>
      </c>
      <c r="B9" s="714" t="s">
        <v>835</v>
      </c>
      <c r="C9" s="715" t="s">
        <v>836</v>
      </c>
      <c r="D9" s="716" t="s">
        <v>829</v>
      </c>
      <c r="E9" s="716" t="s">
        <v>803</v>
      </c>
      <c r="F9" s="716" t="s">
        <v>803</v>
      </c>
      <c r="G9" s="717">
        <v>1709310</v>
      </c>
      <c r="H9" s="717"/>
      <c r="I9" s="721">
        <f t="shared" si="0"/>
        <v>1709310</v>
      </c>
    </row>
    <row r="10" spans="1:9" ht="15" x14ac:dyDescent="0.25">
      <c r="A10" s="401" t="s">
        <v>837</v>
      </c>
      <c r="B10" s="714" t="s">
        <v>838</v>
      </c>
      <c r="C10" s="715" t="s">
        <v>839</v>
      </c>
      <c r="D10" s="716" t="s">
        <v>818</v>
      </c>
      <c r="E10" s="716" t="s">
        <v>803</v>
      </c>
      <c r="F10" s="716" t="s">
        <v>803</v>
      </c>
      <c r="G10" s="717">
        <v>6615560</v>
      </c>
      <c r="H10" s="717"/>
      <c r="I10" s="721">
        <f t="shared" si="0"/>
        <v>6615560</v>
      </c>
    </row>
    <row r="11" spans="1:9" ht="15.75" customHeight="1" x14ac:dyDescent="0.25">
      <c r="A11" s="401" t="s">
        <v>840</v>
      </c>
      <c r="B11" s="714" t="s">
        <v>841</v>
      </c>
      <c r="C11" s="715" t="s">
        <v>842</v>
      </c>
      <c r="D11" s="716" t="s">
        <v>818</v>
      </c>
      <c r="E11" s="717">
        <v>22300</v>
      </c>
      <c r="F11" s="716" t="s">
        <v>803</v>
      </c>
      <c r="G11" s="717">
        <v>1817450</v>
      </c>
      <c r="H11" s="717"/>
      <c r="I11" s="721">
        <f t="shared" si="0"/>
        <v>1817450</v>
      </c>
    </row>
    <row r="12" spans="1:9" ht="15" x14ac:dyDescent="0.25">
      <c r="A12" s="401" t="s">
        <v>95</v>
      </c>
      <c r="B12" s="714" t="s">
        <v>843</v>
      </c>
      <c r="C12" s="715" t="s">
        <v>844</v>
      </c>
      <c r="D12" s="716" t="s">
        <v>818</v>
      </c>
      <c r="E12" s="716" t="s">
        <v>803</v>
      </c>
      <c r="F12" s="716" t="s">
        <v>803</v>
      </c>
      <c r="G12" s="717">
        <v>2592000</v>
      </c>
      <c r="H12" s="717"/>
      <c r="I12" s="721">
        <f t="shared" si="0"/>
        <v>2592000</v>
      </c>
    </row>
    <row r="13" spans="1:9" ht="15" x14ac:dyDescent="0.25">
      <c r="A13" s="401" t="s">
        <v>97</v>
      </c>
      <c r="B13" s="714" t="s">
        <v>845</v>
      </c>
      <c r="C13" s="715" t="s">
        <v>846</v>
      </c>
      <c r="D13" s="716" t="s">
        <v>818</v>
      </c>
      <c r="E13" s="716" t="s">
        <v>803</v>
      </c>
      <c r="F13" s="716" t="s">
        <v>803</v>
      </c>
      <c r="G13" s="717">
        <v>496800</v>
      </c>
      <c r="H13" s="717"/>
      <c r="I13" s="721">
        <f t="shared" si="0"/>
        <v>496800</v>
      </c>
    </row>
    <row r="14" spans="1:9" ht="15" x14ac:dyDescent="0.25">
      <c r="A14" s="401" t="s">
        <v>99</v>
      </c>
      <c r="B14" s="714" t="s">
        <v>847</v>
      </c>
      <c r="C14" s="715" t="s">
        <v>848</v>
      </c>
      <c r="D14" s="716" t="s">
        <v>818</v>
      </c>
      <c r="E14" s="716" t="s">
        <v>803</v>
      </c>
      <c r="F14" s="716" t="s">
        <v>803</v>
      </c>
      <c r="G14" s="717">
        <v>1709310</v>
      </c>
      <c r="H14" s="717"/>
      <c r="I14" s="721">
        <f t="shared" si="0"/>
        <v>1709310</v>
      </c>
    </row>
    <row r="15" spans="1:9" ht="15" x14ac:dyDescent="0.25">
      <c r="A15" s="401" t="s">
        <v>101</v>
      </c>
      <c r="B15" s="714" t="s">
        <v>849</v>
      </c>
      <c r="C15" s="715" t="s">
        <v>732</v>
      </c>
      <c r="D15" s="716" t="s">
        <v>850</v>
      </c>
      <c r="E15" s="717">
        <v>2700</v>
      </c>
      <c r="F15" s="716" t="s">
        <v>803</v>
      </c>
      <c r="G15" s="717">
        <v>6000000</v>
      </c>
      <c r="H15" s="717"/>
      <c r="I15" s="721">
        <f t="shared" si="0"/>
        <v>6000000</v>
      </c>
    </row>
    <row r="16" spans="1:9" ht="15" x14ac:dyDescent="0.25">
      <c r="A16" s="401" t="s">
        <v>103</v>
      </c>
      <c r="B16" s="714" t="s">
        <v>851</v>
      </c>
      <c r="C16" s="715" t="s">
        <v>733</v>
      </c>
      <c r="D16" s="716" t="s">
        <v>818</v>
      </c>
      <c r="E16" s="717">
        <v>2700</v>
      </c>
      <c r="F16" s="716" t="s">
        <v>803</v>
      </c>
      <c r="G16" s="717">
        <v>2004124</v>
      </c>
      <c r="H16" s="717"/>
      <c r="I16" s="721">
        <f t="shared" si="0"/>
        <v>2004124</v>
      </c>
    </row>
    <row r="17" spans="1:9" ht="15" x14ac:dyDescent="0.25">
      <c r="A17" s="401" t="s">
        <v>105</v>
      </c>
      <c r="B17" s="714" t="s">
        <v>852</v>
      </c>
      <c r="C17" s="715" t="s">
        <v>734</v>
      </c>
      <c r="D17" s="716" t="s">
        <v>853</v>
      </c>
      <c r="E17" s="717">
        <v>2550</v>
      </c>
      <c r="F17" s="716" t="s">
        <v>803</v>
      </c>
      <c r="G17" s="717">
        <v>15300</v>
      </c>
      <c r="H17" s="717"/>
      <c r="I17" s="721">
        <f t="shared" si="0"/>
        <v>15300</v>
      </c>
    </row>
    <row r="18" spans="1:9" ht="15" x14ac:dyDescent="0.25">
      <c r="A18" s="401" t="s">
        <v>107</v>
      </c>
      <c r="B18" s="714" t="s">
        <v>854</v>
      </c>
      <c r="C18" s="715" t="s">
        <v>735</v>
      </c>
      <c r="D18" s="716" t="s">
        <v>818</v>
      </c>
      <c r="E18" s="717">
        <v>2550</v>
      </c>
      <c r="F18" s="716" t="s">
        <v>803</v>
      </c>
      <c r="G18" s="717">
        <v>15300</v>
      </c>
      <c r="H18" s="717"/>
      <c r="I18" s="721">
        <f t="shared" si="0"/>
        <v>15300</v>
      </c>
    </row>
    <row r="19" spans="1:9" ht="15" x14ac:dyDescent="0.25">
      <c r="A19" s="401" t="s">
        <v>109</v>
      </c>
      <c r="B19" s="714" t="s">
        <v>855</v>
      </c>
      <c r="C19" s="715" t="s">
        <v>736</v>
      </c>
      <c r="D19" s="716" t="s">
        <v>856</v>
      </c>
      <c r="E19" s="717">
        <v>1</v>
      </c>
      <c r="F19" s="716" t="s">
        <v>803</v>
      </c>
      <c r="G19" s="717">
        <v>1413100</v>
      </c>
      <c r="H19" s="717"/>
      <c r="I19" s="721">
        <f t="shared" si="0"/>
        <v>1413100</v>
      </c>
    </row>
    <row r="20" spans="1:9" ht="15" x14ac:dyDescent="0.25">
      <c r="A20" s="401" t="s">
        <v>111</v>
      </c>
      <c r="B20" s="714" t="s">
        <v>857</v>
      </c>
      <c r="C20" s="715" t="s">
        <v>737</v>
      </c>
      <c r="D20" s="716" t="s">
        <v>818</v>
      </c>
      <c r="E20" s="717">
        <v>1</v>
      </c>
      <c r="F20" s="716" t="s">
        <v>803</v>
      </c>
      <c r="G20" s="717">
        <v>1413100</v>
      </c>
      <c r="H20" s="717"/>
      <c r="I20" s="721">
        <f t="shared" si="0"/>
        <v>1413100</v>
      </c>
    </row>
    <row r="21" spans="1:9" ht="15" x14ac:dyDescent="0.25">
      <c r="A21" s="401" t="s">
        <v>113</v>
      </c>
      <c r="B21" s="714" t="s">
        <v>858</v>
      </c>
      <c r="C21" s="715" t="s">
        <v>739</v>
      </c>
      <c r="D21" s="716" t="s">
        <v>818</v>
      </c>
      <c r="E21" s="716" t="s">
        <v>803</v>
      </c>
      <c r="F21" s="716" t="s">
        <v>803</v>
      </c>
      <c r="G21" s="717">
        <v>3995876</v>
      </c>
      <c r="H21" s="717"/>
      <c r="I21" s="721">
        <f t="shared" si="0"/>
        <v>3995876</v>
      </c>
    </row>
    <row r="22" spans="1:9" ht="27" customHeight="1" x14ac:dyDescent="0.25">
      <c r="A22" s="401" t="s">
        <v>115</v>
      </c>
      <c r="B22" s="722" t="s">
        <v>859</v>
      </c>
      <c r="C22" s="715" t="s">
        <v>860</v>
      </c>
      <c r="D22" s="716" t="s">
        <v>818</v>
      </c>
      <c r="E22" s="716" t="s">
        <v>803</v>
      </c>
      <c r="F22" s="716" t="s">
        <v>803</v>
      </c>
      <c r="G22" s="717">
        <v>0</v>
      </c>
      <c r="H22" s="717"/>
      <c r="I22" s="721">
        <f t="shared" si="0"/>
        <v>0</v>
      </c>
    </row>
    <row r="23" spans="1:9" ht="15.75" customHeight="1" x14ac:dyDescent="0.25">
      <c r="A23" s="401" t="s">
        <v>117</v>
      </c>
      <c r="B23" s="714" t="s">
        <v>861</v>
      </c>
      <c r="C23" s="715" t="s">
        <v>738</v>
      </c>
      <c r="D23" s="716" t="s">
        <v>818</v>
      </c>
      <c r="E23" s="716" t="s">
        <v>803</v>
      </c>
      <c r="F23" s="716" t="s">
        <v>803</v>
      </c>
      <c r="G23" s="717">
        <v>10048084</v>
      </c>
      <c r="H23" s="717"/>
      <c r="I23" s="721">
        <f t="shared" si="0"/>
        <v>10048084</v>
      </c>
    </row>
    <row r="24" spans="1:9" ht="15" hidden="1" x14ac:dyDescent="0.25">
      <c r="A24" s="401" t="s">
        <v>119</v>
      </c>
      <c r="B24" s="714" t="s">
        <v>862</v>
      </c>
      <c r="C24" s="715" t="s">
        <v>863</v>
      </c>
      <c r="D24" s="716" t="s">
        <v>818</v>
      </c>
      <c r="E24" s="716" t="s">
        <v>803</v>
      </c>
      <c r="F24" s="716" t="s">
        <v>803</v>
      </c>
      <c r="G24" s="717">
        <v>0</v>
      </c>
      <c r="H24" s="717"/>
      <c r="I24" s="721">
        <f t="shared" si="0"/>
        <v>0</v>
      </c>
    </row>
    <row r="25" spans="1:9" ht="15" hidden="1" x14ac:dyDescent="0.25">
      <c r="A25" s="401" t="s">
        <v>121</v>
      </c>
      <c r="B25" s="714" t="s">
        <v>864</v>
      </c>
      <c r="C25" s="715" t="s">
        <v>865</v>
      </c>
      <c r="D25" s="716" t="s">
        <v>818</v>
      </c>
      <c r="E25" s="717">
        <v>0</v>
      </c>
      <c r="F25" s="716" t="s">
        <v>803</v>
      </c>
      <c r="G25" s="717">
        <v>0</v>
      </c>
      <c r="H25" s="717"/>
      <c r="I25" s="721">
        <f t="shared" si="0"/>
        <v>0</v>
      </c>
    </row>
    <row r="26" spans="1:9" ht="15" hidden="1" x14ac:dyDescent="0.25">
      <c r="A26" s="401" t="s">
        <v>123</v>
      </c>
      <c r="B26" s="714" t="s">
        <v>866</v>
      </c>
      <c r="C26" s="715" t="s">
        <v>867</v>
      </c>
      <c r="D26" s="716" t="s">
        <v>868</v>
      </c>
      <c r="E26" s="717">
        <v>100</v>
      </c>
      <c r="F26" s="717">
        <v>0</v>
      </c>
      <c r="G26" s="717">
        <v>0</v>
      </c>
      <c r="H26" s="717"/>
      <c r="I26" s="721">
        <f t="shared" si="0"/>
        <v>0</v>
      </c>
    </row>
    <row r="27" spans="1:9" ht="15" hidden="1" x14ac:dyDescent="0.25">
      <c r="A27" s="401" t="s">
        <v>125</v>
      </c>
      <c r="B27" s="714" t="s">
        <v>869</v>
      </c>
      <c r="C27" s="715" t="s">
        <v>870</v>
      </c>
      <c r="D27" s="716" t="s">
        <v>871</v>
      </c>
      <c r="E27" s="717">
        <v>2</v>
      </c>
      <c r="F27" s="717">
        <v>0</v>
      </c>
      <c r="G27" s="717">
        <v>0</v>
      </c>
      <c r="H27" s="717"/>
      <c r="I27" s="721">
        <f t="shared" si="0"/>
        <v>0</v>
      </c>
    </row>
    <row r="28" spans="1:9" ht="15" hidden="1" x14ac:dyDescent="0.25">
      <c r="B28" s="714" t="s">
        <v>872</v>
      </c>
      <c r="C28" s="715" t="s">
        <v>873</v>
      </c>
      <c r="D28" s="716" t="s">
        <v>818</v>
      </c>
      <c r="E28" s="717">
        <v>0</v>
      </c>
      <c r="F28" s="717">
        <v>0</v>
      </c>
      <c r="G28" s="717">
        <v>0</v>
      </c>
      <c r="H28" s="717"/>
      <c r="I28" s="721">
        <f t="shared" si="0"/>
        <v>0</v>
      </c>
    </row>
    <row r="29" spans="1:9" ht="15" x14ac:dyDescent="0.25">
      <c r="A29" s="401" t="s">
        <v>127</v>
      </c>
      <c r="B29" s="714" t="s">
        <v>1236</v>
      </c>
      <c r="C29" s="715" t="s">
        <v>1237</v>
      </c>
      <c r="D29" s="716" t="s">
        <v>818</v>
      </c>
      <c r="E29" s="717">
        <v>0</v>
      </c>
      <c r="F29" s="717">
        <v>0</v>
      </c>
      <c r="G29" s="717">
        <v>1120500</v>
      </c>
      <c r="H29" s="717"/>
      <c r="I29" s="721">
        <f t="shared" si="0"/>
        <v>1120500</v>
      </c>
    </row>
    <row r="30" spans="1:9" s="404" customFormat="1" ht="14.25" x14ac:dyDescent="0.2">
      <c r="A30" s="404" t="s">
        <v>129</v>
      </c>
      <c r="B30" s="723" t="s">
        <v>874</v>
      </c>
      <c r="C30" s="724" t="s">
        <v>740</v>
      </c>
      <c r="D30" s="725" t="s">
        <v>818</v>
      </c>
      <c r="E30" s="725" t="s">
        <v>803</v>
      </c>
      <c r="F30" s="725" t="s">
        <v>803</v>
      </c>
      <c r="G30" s="726">
        <v>11168584</v>
      </c>
      <c r="H30" s="726"/>
      <c r="I30" s="727">
        <f t="shared" si="0"/>
        <v>11168584</v>
      </c>
    </row>
    <row r="31" spans="1:9" ht="15" x14ac:dyDescent="0.25">
      <c r="B31" s="714"/>
      <c r="C31" s="715"/>
      <c r="D31" s="716"/>
      <c r="E31" s="716"/>
      <c r="F31" s="716"/>
      <c r="G31" s="717"/>
      <c r="H31" s="717"/>
      <c r="I31" s="721">
        <f t="shared" si="0"/>
        <v>0</v>
      </c>
    </row>
    <row r="32" spans="1:9" ht="15" hidden="1" x14ac:dyDescent="0.25">
      <c r="A32" s="401" t="s">
        <v>17</v>
      </c>
      <c r="B32" s="714"/>
      <c r="C32" s="715"/>
      <c r="D32" s="716"/>
      <c r="E32" s="716"/>
      <c r="F32" s="716"/>
      <c r="G32" s="717"/>
      <c r="H32" s="717"/>
      <c r="I32" s="721">
        <f t="shared" si="0"/>
        <v>0</v>
      </c>
    </row>
    <row r="33" spans="1:9" ht="15" hidden="1" x14ac:dyDescent="0.25">
      <c r="A33" s="401" t="s">
        <v>875</v>
      </c>
      <c r="B33" s="714"/>
      <c r="C33" s="715"/>
      <c r="D33" s="716"/>
      <c r="E33" s="716"/>
      <c r="F33" s="716"/>
      <c r="G33" s="717"/>
      <c r="H33" s="717"/>
      <c r="I33" s="721">
        <f t="shared" si="0"/>
        <v>0</v>
      </c>
    </row>
    <row r="34" spans="1:9" ht="15" x14ac:dyDescent="0.25">
      <c r="A34" s="401" t="s">
        <v>131</v>
      </c>
      <c r="B34" s="714" t="s">
        <v>876</v>
      </c>
      <c r="C34" s="715" t="s">
        <v>877</v>
      </c>
      <c r="D34" s="716" t="s">
        <v>850</v>
      </c>
      <c r="E34" s="716">
        <v>4469900</v>
      </c>
      <c r="F34" s="728">
        <v>7.5</v>
      </c>
      <c r="G34" s="717">
        <v>23606100</v>
      </c>
      <c r="H34" s="717">
        <v>-582867</v>
      </c>
      <c r="I34" s="721">
        <f t="shared" si="0"/>
        <v>23023233</v>
      </c>
    </row>
    <row r="35" spans="1:9" ht="25.5" customHeight="1" x14ac:dyDescent="0.25">
      <c r="A35" s="401" t="s">
        <v>133</v>
      </c>
      <c r="B35" s="714" t="s">
        <v>878</v>
      </c>
      <c r="C35" s="715" t="s">
        <v>879</v>
      </c>
      <c r="D35" s="716" t="s">
        <v>850</v>
      </c>
      <c r="E35" s="717">
        <v>1800000</v>
      </c>
      <c r="F35" s="728">
        <v>5</v>
      </c>
      <c r="G35" s="717">
        <v>4410000</v>
      </c>
      <c r="H35" s="717"/>
      <c r="I35" s="721">
        <f t="shared" si="0"/>
        <v>4410000</v>
      </c>
    </row>
    <row r="36" spans="1:9" ht="30" x14ac:dyDescent="0.25">
      <c r="A36" s="401" t="s">
        <v>135</v>
      </c>
      <c r="B36" s="714" t="s">
        <v>880</v>
      </c>
      <c r="C36" s="715" t="s">
        <v>881</v>
      </c>
      <c r="D36" s="716" t="s">
        <v>850</v>
      </c>
      <c r="E36" s="717">
        <v>4469900</v>
      </c>
      <c r="F36" s="728">
        <v>0</v>
      </c>
      <c r="G36" s="717">
        <v>2914333</v>
      </c>
      <c r="H36" s="717"/>
      <c r="I36" s="721">
        <f t="shared" si="0"/>
        <v>2914333</v>
      </c>
    </row>
    <row r="37" spans="1:9" ht="15" hidden="1" x14ac:dyDescent="0.25">
      <c r="A37" s="401" t="s">
        <v>882</v>
      </c>
      <c r="B37" s="714"/>
      <c r="C37" s="715"/>
      <c r="D37" s="716"/>
      <c r="E37" s="716"/>
      <c r="F37" s="716"/>
      <c r="G37" s="717"/>
      <c r="H37" s="717"/>
      <c r="I37" s="721">
        <f t="shared" si="0"/>
        <v>0</v>
      </c>
    </row>
    <row r="38" spans="1:9" ht="15" hidden="1" x14ac:dyDescent="0.25">
      <c r="A38" s="401" t="s">
        <v>137</v>
      </c>
      <c r="B38" s="714" t="s">
        <v>883</v>
      </c>
      <c r="C38" s="715" t="s">
        <v>877</v>
      </c>
      <c r="D38" s="716" t="s">
        <v>850</v>
      </c>
      <c r="E38" s="717">
        <v>2234950</v>
      </c>
      <c r="F38" s="728">
        <v>0</v>
      </c>
      <c r="G38" s="717">
        <v>0</v>
      </c>
      <c r="H38" s="717"/>
      <c r="I38" s="721">
        <f t="shared" si="0"/>
        <v>0</v>
      </c>
    </row>
    <row r="39" spans="1:9" ht="30" hidden="1" x14ac:dyDescent="0.25">
      <c r="A39" s="401" t="s">
        <v>139</v>
      </c>
      <c r="B39" s="714" t="s">
        <v>884</v>
      </c>
      <c r="C39" s="715" t="s">
        <v>879</v>
      </c>
      <c r="D39" s="716" t="s">
        <v>850</v>
      </c>
      <c r="E39" s="717">
        <v>900000</v>
      </c>
      <c r="F39" s="728">
        <v>0</v>
      </c>
      <c r="G39" s="717">
        <v>0</v>
      </c>
      <c r="H39" s="717"/>
      <c r="I39" s="721">
        <f t="shared" si="0"/>
        <v>0</v>
      </c>
    </row>
    <row r="40" spans="1:9" ht="30" hidden="1" x14ac:dyDescent="0.25">
      <c r="A40" s="401" t="s">
        <v>141</v>
      </c>
      <c r="B40" s="714" t="s">
        <v>885</v>
      </c>
      <c r="C40" s="715" t="s">
        <v>881</v>
      </c>
      <c r="D40" s="716" t="s">
        <v>850</v>
      </c>
      <c r="E40" s="717">
        <v>2234950</v>
      </c>
      <c r="F40" s="728">
        <v>0</v>
      </c>
      <c r="G40" s="717">
        <v>0</v>
      </c>
      <c r="H40" s="717"/>
      <c r="I40" s="721">
        <f t="shared" si="0"/>
        <v>0</v>
      </c>
    </row>
    <row r="41" spans="1:9" ht="15" hidden="1" x14ac:dyDescent="0.25">
      <c r="A41" s="401" t="s">
        <v>886</v>
      </c>
      <c r="B41" s="714"/>
      <c r="C41" s="715"/>
      <c r="D41" s="716"/>
      <c r="E41" s="716"/>
      <c r="F41" s="716"/>
      <c r="G41" s="717"/>
      <c r="H41" s="717"/>
      <c r="I41" s="721">
        <f t="shared" si="0"/>
        <v>0</v>
      </c>
    </row>
    <row r="42" spans="1:9" ht="15" x14ac:dyDescent="0.25">
      <c r="A42" s="401" t="s">
        <v>143</v>
      </c>
      <c r="B42" s="714" t="s">
        <v>887</v>
      </c>
      <c r="C42" s="715" t="s">
        <v>877</v>
      </c>
      <c r="D42" s="716" t="s">
        <v>850</v>
      </c>
      <c r="E42" s="717">
        <v>4469900</v>
      </c>
      <c r="F42" s="728">
        <v>6.4</v>
      </c>
      <c r="G42" s="717">
        <v>10345883</v>
      </c>
      <c r="H42" s="717">
        <v>1020017</v>
      </c>
      <c r="I42" s="721">
        <f t="shared" si="0"/>
        <v>11365900</v>
      </c>
    </row>
    <row r="43" spans="1:9" ht="25.5" customHeight="1" x14ac:dyDescent="0.25">
      <c r="A43" s="401" t="s">
        <v>145</v>
      </c>
      <c r="B43" s="714" t="s">
        <v>888</v>
      </c>
      <c r="C43" s="715" t="s">
        <v>879</v>
      </c>
      <c r="D43" s="716" t="s">
        <v>850</v>
      </c>
      <c r="E43" s="717">
        <v>1800000</v>
      </c>
      <c r="F43" s="728">
        <v>4</v>
      </c>
      <c r="G43" s="717">
        <v>2205000</v>
      </c>
      <c r="H43" s="717"/>
      <c r="I43" s="721">
        <f t="shared" si="0"/>
        <v>2205000</v>
      </c>
    </row>
    <row r="44" spans="1:9" ht="30" x14ac:dyDescent="0.25">
      <c r="A44" s="401" t="s">
        <v>147</v>
      </c>
      <c r="B44" s="714" t="s">
        <v>889</v>
      </c>
      <c r="C44" s="715" t="s">
        <v>881</v>
      </c>
      <c r="D44" s="716" t="s">
        <v>850</v>
      </c>
      <c r="E44" s="717">
        <v>4469900</v>
      </c>
      <c r="F44" s="728">
        <v>0</v>
      </c>
      <c r="G44" s="717">
        <v>1457167</v>
      </c>
      <c r="H44" s="717"/>
      <c r="I44" s="721">
        <f t="shared" si="0"/>
        <v>1457167</v>
      </c>
    </row>
    <row r="45" spans="1:9" ht="15" hidden="1" x14ac:dyDescent="0.25">
      <c r="A45" s="401" t="s">
        <v>149</v>
      </c>
      <c r="B45" s="714" t="s">
        <v>890</v>
      </c>
      <c r="C45" s="715" t="s">
        <v>891</v>
      </c>
      <c r="D45" s="716" t="s">
        <v>850</v>
      </c>
      <c r="E45" s="717">
        <v>38200</v>
      </c>
      <c r="F45" s="728">
        <v>6.4</v>
      </c>
      <c r="G45" s="717"/>
      <c r="H45" s="717"/>
      <c r="I45" s="721">
        <f t="shared" si="0"/>
        <v>0</v>
      </c>
    </row>
    <row r="46" spans="1:9" ht="30" hidden="1" x14ac:dyDescent="0.25">
      <c r="A46" s="401" t="s">
        <v>151</v>
      </c>
      <c r="B46" s="714" t="s">
        <v>892</v>
      </c>
      <c r="C46" s="715" t="s">
        <v>893</v>
      </c>
      <c r="D46" s="716" t="s">
        <v>850</v>
      </c>
      <c r="E46" s="717">
        <v>38200</v>
      </c>
      <c r="F46" s="728">
        <v>0</v>
      </c>
      <c r="G46" s="717">
        <v>0</v>
      </c>
      <c r="H46" s="717"/>
      <c r="I46" s="721">
        <f t="shared" si="0"/>
        <v>0</v>
      </c>
    </row>
    <row r="47" spans="1:9" ht="15" hidden="1" x14ac:dyDescent="0.25">
      <c r="A47" s="401" t="s">
        <v>894</v>
      </c>
      <c r="B47" s="714"/>
      <c r="C47" s="715"/>
      <c r="D47" s="716"/>
      <c r="E47" s="716"/>
      <c r="F47" s="716"/>
      <c r="G47" s="717"/>
      <c r="H47" s="717"/>
      <c r="I47" s="721">
        <f t="shared" si="0"/>
        <v>0</v>
      </c>
    </row>
    <row r="48" spans="1:9" ht="15" hidden="1" x14ac:dyDescent="0.25">
      <c r="A48" s="401" t="s">
        <v>153</v>
      </c>
      <c r="B48" s="714" t="s">
        <v>895</v>
      </c>
      <c r="C48" s="715" t="s">
        <v>877</v>
      </c>
      <c r="D48" s="716" t="s">
        <v>850</v>
      </c>
      <c r="E48" s="716">
        <v>2234950</v>
      </c>
      <c r="F48" s="716">
        <v>0</v>
      </c>
      <c r="G48" s="717">
        <v>0</v>
      </c>
      <c r="H48" s="717"/>
      <c r="I48" s="721">
        <f t="shared" si="0"/>
        <v>0</v>
      </c>
    </row>
    <row r="49" spans="1:9" ht="30" hidden="1" x14ac:dyDescent="0.25">
      <c r="A49" s="401" t="s">
        <v>155</v>
      </c>
      <c r="B49" s="714" t="s">
        <v>896</v>
      </c>
      <c r="C49" s="715" t="s">
        <v>879</v>
      </c>
      <c r="D49" s="716" t="s">
        <v>850</v>
      </c>
      <c r="E49" s="716">
        <v>900000</v>
      </c>
      <c r="F49" s="716">
        <v>0</v>
      </c>
      <c r="G49" s="717">
        <v>0</v>
      </c>
      <c r="H49" s="717"/>
      <c r="I49" s="721">
        <f t="shared" si="0"/>
        <v>0</v>
      </c>
    </row>
    <row r="50" spans="1:9" ht="30" hidden="1" x14ac:dyDescent="0.25">
      <c r="A50" s="401" t="s">
        <v>157</v>
      </c>
      <c r="B50" s="714" t="s">
        <v>897</v>
      </c>
      <c r="C50" s="715" t="s">
        <v>881</v>
      </c>
      <c r="D50" s="716" t="s">
        <v>850</v>
      </c>
      <c r="E50" s="716">
        <v>2234950</v>
      </c>
      <c r="F50" s="716">
        <v>0</v>
      </c>
      <c r="G50" s="717">
        <v>0</v>
      </c>
      <c r="H50" s="717"/>
      <c r="I50" s="721">
        <f t="shared" si="0"/>
        <v>0</v>
      </c>
    </row>
    <row r="51" spans="1:9" ht="15" hidden="1" x14ac:dyDescent="0.25">
      <c r="A51" s="401" t="s">
        <v>159</v>
      </c>
      <c r="B51" s="714" t="s">
        <v>898</v>
      </c>
      <c r="C51" s="715" t="s">
        <v>891</v>
      </c>
      <c r="D51" s="716" t="s">
        <v>850</v>
      </c>
      <c r="E51" s="716">
        <v>19100</v>
      </c>
      <c r="F51" s="716">
        <v>0</v>
      </c>
      <c r="G51" s="717">
        <v>0</v>
      </c>
      <c r="H51" s="717"/>
      <c r="I51" s="721">
        <f t="shared" si="0"/>
        <v>0</v>
      </c>
    </row>
    <row r="52" spans="1:9" ht="30" hidden="1" x14ac:dyDescent="0.25">
      <c r="A52" s="401" t="s">
        <v>899</v>
      </c>
      <c r="B52" s="714" t="s">
        <v>900</v>
      </c>
      <c r="C52" s="715" t="s">
        <v>893</v>
      </c>
      <c r="D52" s="716" t="s">
        <v>850</v>
      </c>
      <c r="E52" s="716">
        <v>19100</v>
      </c>
      <c r="F52" s="716">
        <v>0</v>
      </c>
      <c r="G52" s="717">
        <v>0</v>
      </c>
      <c r="H52" s="717"/>
      <c r="I52" s="721">
        <f t="shared" si="0"/>
        <v>0</v>
      </c>
    </row>
    <row r="53" spans="1:9" ht="15" hidden="1" x14ac:dyDescent="0.25">
      <c r="A53" s="401" t="s">
        <v>25</v>
      </c>
      <c r="B53" s="714"/>
      <c r="C53" s="715"/>
      <c r="D53" s="716"/>
      <c r="E53" s="716"/>
      <c r="F53" s="716"/>
      <c r="G53" s="717"/>
      <c r="H53" s="717"/>
      <c r="I53" s="721">
        <f t="shared" si="0"/>
        <v>0</v>
      </c>
    </row>
    <row r="54" spans="1:9" ht="15" x14ac:dyDescent="0.25">
      <c r="A54" s="401" t="s">
        <v>901</v>
      </c>
      <c r="B54" s="714" t="s">
        <v>902</v>
      </c>
      <c r="C54" s="715" t="s">
        <v>903</v>
      </c>
      <c r="D54" s="716" t="s">
        <v>850</v>
      </c>
      <c r="E54" s="716">
        <v>81700</v>
      </c>
      <c r="F54" s="716">
        <v>75</v>
      </c>
      <c r="G54" s="717">
        <v>5649200</v>
      </c>
      <c r="H54" s="717">
        <v>-194800</v>
      </c>
      <c r="I54" s="721">
        <f t="shared" si="0"/>
        <v>5454400</v>
      </c>
    </row>
    <row r="55" spans="1:9" ht="15" hidden="1" x14ac:dyDescent="0.25">
      <c r="A55" s="401" t="s">
        <v>904</v>
      </c>
      <c r="B55" s="714" t="s">
        <v>905</v>
      </c>
      <c r="C55" s="715" t="s">
        <v>906</v>
      </c>
      <c r="D55" s="716" t="s">
        <v>850</v>
      </c>
      <c r="E55" s="716">
        <v>40850</v>
      </c>
      <c r="F55" s="716">
        <v>0</v>
      </c>
      <c r="G55" s="717">
        <v>0</v>
      </c>
      <c r="H55" s="717"/>
      <c r="I55" s="721">
        <f t="shared" si="0"/>
        <v>0</v>
      </c>
    </row>
    <row r="56" spans="1:9" ht="15" x14ac:dyDescent="0.25">
      <c r="A56" s="401" t="s">
        <v>907</v>
      </c>
      <c r="B56" s="714" t="s">
        <v>908</v>
      </c>
      <c r="C56" s="715" t="s">
        <v>903</v>
      </c>
      <c r="D56" s="716" t="s">
        <v>850</v>
      </c>
      <c r="E56" s="716">
        <v>81700</v>
      </c>
      <c r="F56" s="716">
        <v>67</v>
      </c>
      <c r="G56" s="717">
        <v>2435000</v>
      </c>
      <c r="H56" s="717">
        <v>292200</v>
      </c>
      <c r="I56" s="721">
        <f t="shared" si="0"/>
        <v>2727200</v>
      </c>
    </row>
    <row r="57" spans="1:9" ht="15" hidden="1" x14ac:dyDescent="0.25">
      <c r="A57" s="401" t="s">
        <v>909</v>
      </c>
      <c r="B57" s="714" t="s">
        <v>910</v>
      </c>
      <c r="C57" s="715" t="s">
        <v>906</v>
      </c>
      <c r="D57" s="716" t="s">
        <v>850</v>
      </c>
      <c r="E57" s="716">
        <v>40850</v>
      </c>
      <c r="F57" s="716">
        <v>0</v>
      </c>
      <c r="G57" s="717">
        <v>0</v>
      </c>
      <c r="H57" s="717"/>
      <c r="I57" s="721">
        <f t="shared" si="0"/>
        <v>0</v>
      </c>
    </row>
    <row r="58" spans="1:9" ht="15" hidden="1" x14ac:dyDescent="0.25">
      <c r="A58" s="401" t="s">
        <v>911</v>
      </c>
      <c r="B58" s="714"/>
      <c r="C58" s="715"/>
      <c r="D58" s="716"/>
      <c r="E58" s="716"/>
      <c r="F58" s="716"/>
      <c r="G58" s="717"/>
      <c r="H58" s="717"/>
      <c r="I58" s="721">
        <f t="shared" si="0"/>
        <v>0</v>
      </c>
    </row>
    <row r="59" spans="1:9" ht="15" hidden="1" x14ac:dyDescent="0.25">
      <c r="A59" s="401" t="s">
        <v>912</v>
      </c>
      <c r="B59" s="714" t="s">
        <v>913</v>
      </c>
      <c r="C59" s="715" t="s">
        <v>914</v>
      </c>
      <c r="D59" s="716" t="s">
        <v>850</v>
      </c>
      <c r="E59" s="716">
        <v>189000</v>
      </c>
      <c r="F59" s="716">
        <v>0</v>
      </c>
      <c r="G59" s="717">
        <v>0</v>
      </c>
      <c r="H59" s="717"/>
      <c r="I59" s="721">
        <f t="shared" si="0"/>
        <v>0</v>
      </c>
    </row>
    <row r="60" spans="1:9" ht="15" hidden="1" x14ac:dyDescent="0.25">
      <c r="A60" s="401" t="s">
        <v>915</v>
      </c>
      <c r="B60" s="714" t="s">
        <v>916</v>
      </c>
      <c r="C60" s="715" t="s">
        <v>917</v>
      </c>
      <c r="D60" s="716" t="s">
        <v>850</v>
      </c>
      <c r="E60" s="716">
        <v>189000</v>
      </c>
      <c r="F60" s="716">
        <v>0</v>
      </c>
      <c r="G60" s="717">
        <v>0</v>
      </c>
      <c r="H60" s="717"/>
      <c r="I60" s="721">
        <f t="shared" si="0"/>
        <v>0</v>
      </c>
    </row>
    <row r="61" spans="1:9" ht="15" hidden="1" x14ac:dyDescent="0.25">
      <c r="A61" s="401" t="s">
        <v>918</v>
      </c>
      <c r="B61" s="714"/>
      <c r="C61" s="715"/>
      <c r="D61" s="716"/>
      <c r="E61" s="716"/>
      <c r="F61" s="716"/>
      <c r="G61" s="717"/>
      <c r="H61" s="717"/>
      <c r="I61" s="721">
        <f t="shared" si="0"/>
        <v>0</v>
      </c>
    </row>
    <row r="62" spans="1:9" ht="15" hidden="1" x14ac:dyDescent="0.25">
      <c r="A62" s="401" t="s">
        <v>903</v>
      </c>
      <c r="B62" s="714"/>
      <c r="C62" s="715"/>
      <c r="D62" s="716"/>
      <c r="E62" s="716"/>
      <c r="F62" s="716"/>
      <c r="G62" s="717"/>
      <c r="H62" s="717"/>
      <c r="I62" s="721">
        <f t="shared" si="0"/>
        <v>0</v>
      </c>
    </row>
    <row r="63" spans="1:9" ht="25.5" customHeight="1" x14ac:dyDescent="0.25">
      <c r="A63" s="401" t="s">
        <v>919</v>
      </c>
      <c r="B63" s="714" t="s">
        <v>920</v>
      </c>
      <c r="C63" s="715" t="s">
        <v>921</v>
      </c>
      <c r="D63" s="716" t="s">
        <v>850</v>
      </c>
      <c r="E63" s="716">
        <v>418900</v>
      </c>
      <c r="F63" s="716">
        <v>1</v>
      </c>
      <c r="G63" s="717">
        <v>1388450</v>
      </c>
      <c r="H63" s="717">
        <v>79340</v>
      </c>
      <c r="I63" s="721">
        <f t="shared" si="0"/>
        <v>1467790</v>
      </c>
    </row>
    <row r="64" spans="1:9" ht="30" hidden="1" x14ac:dyDescent="0.25">
      <c r="A64" s="401" t="s">
        <v>922</v>
      </c>
      <c r="B64" s="714" t="s">
        <v>923</v>
      </c>
      <c r="C64" s="715" t="s">
        <v>924</v>
      </c>
      <c r="D64" s="716" t="s">
        <v>850</v>
      </c>
      <c r="E64" s="716">
        <v>383992</v>
      </c>
      <c r="F64" s="716">
        <v>0</v>
      </c>
      <c r="G64" s="717"/>
      <c r="H64" s="717"/>
      <c r="I64" s="721">
        <f t="shared" si="0"/>
        <v>0</v>
      </c>
    </row>
    <row r="65" spans="1:9" ht="30" hidden="1" customHeight="1" x14ac:dyDescent="0.25">
      <c r="A65" s="401" t="s">
        <v>925</v>
      </c>
      <c r="B65" s="714" t="s">
        <v>926</v>
      </c>
      <c r="C65" s="715" t="s">
        <v>927</v>
      </c>
      <c r="D65" s="716" t="s">
        <v>850</v>
      </c>
      <c r="E65" s="716">
        <v>1530600</v>
      </c>
      <c r="F65" s="716">
        <v>0</v>
      </c>
      <c r="G65" s="717">
        <v>0</v>
      </c>
      <c r="H65" s="717"/>
      <c r="I65" s="721">
        <f t="shared" si="0"/>
        <v>0</v>
      </c>
    </row>
    <row r="66" spans="1:9" ht="30" hidden="1" customHeight="1" x14ac:dyDescent="0.25">
      <c r="A66" s="401" t="s">
        <v>928</v>
      </c>
      <c r="B66" s="714" t="s">
        <v>929</v>
      </c>
      <c r="C66" s="715" t="s">
        <v>930</v>
      </c>
      <c r="D66" s="716" t="s">
        <v>850</v>
      </c>
      <c r="E66" s="716">
        <v>1403050</v>
      </c>
      <c r="F66" s="716">
        <v>0</v>
      </c>
      <c r="G66" s="717">
        <v>0</v>
      </c>
      <c r="H66" s="717"/>
      <c r="I66" s="721">
        <f t="shared" si="0"/>
        <v>0</v>
      </c>
    </row>
    <row r="67" spans="1:9" ht="30" hidden="1" customHeight="1" x14ac:dyDescent="0.25">
      <c r="A67" s="401" t="s">
        <v>931</v>
      </c>
      <c r="B67" s="714" t="s">
        <v>932</v>
      </c>
      <c r="C67" s="715" t="s">
        <v>933</v>
      </c>
      <c r="D67" s="716" t="s">
        <v>850</v>
      </c>
      <c r="E67" s="716">
        <v>459200</v>
      </c>
      <c r="F67" s="716">
        <v>0</v>
      </c>
      <c r="G67" s="717">
        <v>0</v>
      </c>
      <c r="H67" s="717"/>
      <c r="I67" s="721">
        <f t="shared" si="0"/>
        <v>0</v>
      </c>
    </row>
    <row r="68" spans="1:9" ht="30" hidden="1" customHeight="1" x14ac:dyDescent="0.25">
      <c r="A68" s="401" t="s">
        <v>934</v>
      </c>
      <c r="B68" s="714" t="s">
        <v>935</v>
      </c>
      <c r="C68" s="715" t="s">
        <v>936</v>
      </c>
      <c r="D68" s="716" t="s">
        <v>850</v>
      </c>
      <c r="E68" s="716">
        <v>420933</v>
      </c>
      <c r="F68" s="716">
        <v>0</v>
      </c>
      <c r="G68" s="717">
        <v>0</v>
      </c>
      <c r="H68" s="717"/>
      <c r="I68" s="721">
        <f t="shared" si="0"/>
        <v>0</v>
      </c>
    </row>
    <row r="69" spans="1:9" ht="30" hidden="1" customHeight="1" x14ac:dyDescent="0.25">
      <c r="A69" s="401" t="s">
        <v>937</v>
      </c>
      <c r="B69" s="714" t="s">
        <v>938</v>
      </c>
      <c r="C69" s="715" t="s">
        <v>939</v>
      </c>
      <c r="D69" s="716" t="s">
        <v>850</v>
      </c>
      <c r="E69" s="716">
        <v>1684800</v>
      </c>
      <c r="F69" s="716">
        <v>0</v>
      </c>
      <c r="G69" s="717">
        <v>0</v>
      </c>
      <c r="H69" s="717"/>
      <c r="I69" s="721">
        <f t="shared" si="0"/>
        <v>0</v>
      </c>
    </row>
    <row r="70" spans="1:9" ht="30" hidden="1" customHeight="1" x14ac:dyDescent="0.25">
      <c r="A70" s="401" t="s">
        <v>940</v>
      </c>
      <c r="B70" s="714" t="s">
        <v>941</v>
      </c>
      <c r="C70" s="715" t="s">
        <v>942</v>
      </c>
      <c r="D70" s="716" t="s">
        <v>850</v>
      </c>
      <c r="E70" s="716">
        <v>1544400</v>
      </c>
      <c r="F70" s="716">
        <v>0</v>
      </c>
      <c r="G70" s="717">
        <v>0</v>
      </c>
      <c r="H70" s="717"/>
      <c r="I70" s="721">
        <f t="shared" ref="I70:I133" si="1">SUM(G70,H70)</f>
        <v>0</v>
      </c>
    </row>
    <row r="71" spans="1:9" ht="15" hidden="1" customHeight="1" x14ac:dyDescent="0.25">
      <c r="A71" s="401" t="s">
        <v>906</v>
      </c>
      <c r="B71" s="714"/>
      <c r="C71" s="715"/>
      <c r="D71" s="716"/>
      <c r="E71" s="716"/>
      <c r="F71" s="716"/>
      <c r="G71" s="717"/>
      <c r="H71" s="717"/>
      <c r="I71" s="721">
        <f t="shared" si="1"/>
        <v>0</v>
      </c>
    </row>
    <row r="72" spans="1:9" ht="30" hidden="1" customHeight="1" x14ac:dyDescent="0.25">
      <c r="A72" s="401" t="s">
        <v>943</v>
      </c>
      <c r="B72" s="714" t="s">
        <v>944</v>
      </c>
      <c r="C72" s="715" t="s">
        <v>921</v>
      </c>
      <c r="D72" s="716" t="s">
        <v>850</v>
      </c>
      <c r="E72" s="716">
        <v>209450</v>
      </c>
      <c r="F72" s="716">
        <v>0</v>
      </c>
      <c r="G72" s="717">
        <v>0</v>
      </c>
      <c r="H72" s="717"/>
      <c r="I72" s="721">
        <f t="shared" si="1"/>
        <v>0</v>
      </c>
    </row>
    <row r="73" spans="1:9" ht="30" hidden="1" customHeight="1" x14ac:dyDescent="0.25">
      <c r="A73" s="401" t="s">
        <v>945</v>
      </c>
      <c r="B73" s="714" t="s">
        <v>946</v>
      </c>
      <c r="C73" s="715" t="s">
        <v>924</v>
      </c>
      <c r="D73" s="716" t="s">
        <v>850</v>
      </c>
      <c r="E73" s="716">
        <v>191996</v>
      </c>
      <c r="F73" s="716">
        <v>0</v>
      </c>
      <c r="G73" s="717">
        <v>0</v>
      </c>
      <c r="H73" s="717"/>
      <c r="I73" s="721">
        <f t="shared" si="1"/>
        <v>0</v>
      </c>
    </row>
    <row r="74" spans="1:9" ht="30" hidden="1" customHeight="1" x14ac:dyDescent="0.25">
      <c r="A74" s="401" t="s">
        <v>947</v>
      </c>
      <c r="B74" s="714" t="s">
        <v>948</v>
      </c>
      <c r="C74" s="715" t="s">
        <v>927</v>
      </c>
      <c r="D74" s="716" t="s">
        <v>850</v>
      </c>
      <c r="E74" s="716">
        <v>765300</v>
      </c>
      <c r="F74" s="716">
        <v>0</v>
      </c>
      <c r="G74" s="717">
        <v>0</v>
      </c>
      <c r="H74" s="717"/>
      <c r="I74" s="721">
        <f t="shared" si="1"/>
        <v>0</v>
      </c>
    </row>
    <row r="75" spans="1:9" ht="30" hidden="1" customHeight="1" x14ac:dyDescent="0.25">
      <c r="A75" s="401" t="s">
        <v>949</v>
      </c>
      <c r="B75" s="714" t="s">
        <v>950</v>
      </c>
      <c r="C75" s="715" t="s">
        <v>930</v>
      </c>
      <c r="D75" s="716" t="s">
        <v>850</v>
      </c>
      <c r="E75" s="716">
        <v>701525</v>
      </c>
      <c r="F75" s="716">
        <v>0</v>
      </c>
      <c r="G75" s="717">
        <v>0</v>
      </c>
      <c r="H75" s="717"/>
      <c r="I75" s="721">
        <f t="shared" si="1"/>
        <v>0</v>
      </c>
    </row>
    <row r="76" spans="1:9" ht="30" hidden="1" customHeight="1" x14ac:dyDescent="0.25">
      <c r="A76" s="401" t="s">
        <v>951</v>
      </c>
      <c r="B76" s="714" t="s">
        <v>952</v>
      </c>
      <c r="C76" s="715" t="s">
        <v>933</v>
      </c>
      <c r="D76" s="716" t="s">
        <v>850</v>
      </c>
      <c r="E76" s="716">
        <v>229600</v>
      </c>
      <c r="F76" s="716">
        <v>0</v>
      </c>
      <c r="G76" s="717">
        <v>0</v>
      </c>
      <c r="H76" s="717"/>
      <c r="I76" s="721">
        <f t="shared" si="1"/>
        <v>0</v>
      </c>
    </row>
    <row r="77" spans="1:9" ht="30" hidden="1" customHeight="1" x14ac:dyDescent="0.25">
      <c r="A77" s="401" t="s">
        <v>953</v>
      </c>
      <c r="B77" s="714" t="s">
        <v>954</v>
      </c>
      <c r="C77" s="715" t="s">
        <v>936</v>
      </c>
      <c r="D77" s="716" t="s">
        <v>850</v>
      </c>
      <c r="E77" s="716">
        <v>210467</v>
      </c>
      <c r="F77" s="716">
        <v>0</v>
      </c>
      <c r="G77" s="717">
        <v>0</v>
      </c>
      <c r="H77" s="717"/>
      <c r="I77" s="721">
        <f t="shared" si="1"/>
        <v>0</v>
      </c>
    </row>
    <row r="78" spans="1:9" ht="30" hidden="1" customHeight="1" x14ac:dyDescent="0.25">
      <c r="A78" s="401" t="s">
        <v>955</v>
      </c>
      <c r="B78" s="714" t="s">
        <v>956</v>
      </c>
      <c r="C78" s="715" t="s">
        <v>939</v>
      </c>
      <c r="D78" s="716" t="s">
        <v>850</v>
      </c>
      <c r="E78" s="716">
        <v>842400</v>
      </c>
      <c r="F78" s="716">
        <v>0</v>
      </c>
      <c r="G78" s="717">
        <v>0</v>
      </c>
      <c r="H78" s="717"/>
      <c r="I78" s="721">
        <f t="shared" si="1"/>
        <v>0</v>
      </c>
    </row>
    <row r="79" spans="1:9" ht="30" hidden="1" customHeight="1" x14ac:dyDescent="0.25">
      <c r="A79" s="401" t="s">
        <v>957</v>
      </c>
      <c r="B79" s="714" t="s">
        <v>958</v>
      </c>
      <c r="C79" s="715" t="s">
        <v>942</v>
      </c>
      <c r="D79" s="716" t="s">
        <v>850</v>
      </c>
      <c r="E79" s="716">
        <v>772200</v>
      </c>
      <c r="F79" s="716">
        <v>0</v>
      </c>
      <c r="G79" s="717">
        <v>0</v>
      </c>
      <c r="H79" s="717"/>
      <c r="I79" s="721">
        <f t="shared" si="1"/>
        <v>0</v>
      </c>
    </row>
    <row r="80" spans="1:9" s="404" customFormat="1" ht="12.75" customHeight="1" x14ac:dyDescent="0.2">
      <c r="A80" s="404" t="s">
        <v>959</v>
      </c>
      <c r="B80" s="723" t="s">
        <v>960</v>
      </c>
      <c r="C80" s="724" t="s">
        <v>961</v>
      </c>
      <c r="D80" s="725" t="s">
        <v>818</v>
      </c>
      <c r="E80" s="725" t="s">
        <v>803</v>
      </c>
      <c r="F80" s="725" t="s">
        <v>803</v>
      </c>
      <c r="G80" s="726">
        <v>54411133</v>
      </c>
      <c r="H80" s="726">
        <f>SUM(H34:H63)</f>
        <v>613890</v>
      </c>
      <c r="I80" s="727">
        <f t="shared" si="1"/>
        <v>55025023</v>
      </c>
    </row>
    <row r="81" spans="1:9" ht="15" x14ac:dyDescent="0.25">
      <c r="B81" s="714"/>
      <c r="C81" s="715"/>
      <c r="D81" s="716"/>
      <c r="E81" s="716"/>
      <c r="F81" s="716"/>
      <c r="G81" s="717"/>
      <c r="H81" s="717"/>
      <c r="I81" s="721">
        <f t="shared" si="1"/>
        <v>0</v>
      </c>
    </row>
    <row r="82" spans="1:9" ht="15" x14ac:dyDescent="0.25">
      <c r="A82" s="401" t="s">
        <v>962</v>
      </c>
      <c r="B82" s="714" t="s">
        <v>963</v>
      </c>
      <c r="C82" s="715" t="s">
        <v>964</v>
      </c>
      <c r="D82" s="716" t="s">
        <v>818</v>
      </c>
      <c r="E82" s="716" t="s">
        <v>803</v>
      </c>
      <c r="F82" s="716" t="s">
        <v>803</v>
      </c>
      <c r="G82" s="717">
        <v>5165000</v>
      </c>
      <c r="H82" s="717"/>
      <c r="I82" s="721">
        <f t="shared" si="1"/>
        <v>5165000</v>
      </c>
    </row>
    <row r="83" spans="1:9" ht="15" hidden="1" x14ac:dyDescent="0.25">
      <c r="A83" s="401" t="s">
        <v>46</v>
      </c>
      <c r="B83" s="714"/>
      <c r="C83" s="715"/>
      <c r="D83" s="716"/>
      <c r="E83" s="716"/>
      <c r="F83" s="716"/>
      <c r="G83" s="717"/>
      <c r="H83" s="717"/>
      <c r="I83" s="721">
        <f t="shared" si="1"/>
        <v>0</v>
      </c>
    </row>
    <row r="84" spans="1:9" ht="15" hidden="1" x14ac:dyDescent="0.25">
      <c r="A84" s="401" t="s">
        <v>965</v>
      </c>
      <c r="B84" s="714" t="s">
        <v>966</v>
      </c>
      <c r="C84" s="715" t="s">
        <v>967</v>
      </c>
      <c r="D84" s="716" t="s">
        <v>968</v>
      </c>
      <c r="E84" s="716">
        <v>3000000</v>
      </c>
      <c r="F84" s="716">
        <v>0</v>
      </c>
      <c r="G84" s="717">
        <v>0</v>
      </c>
      <c r="H84" s="717"/>
      <c r="I84" s="721">
        <f t="shared" si="1"/>
        <v>0</v>
      </c>
    </row>
    <row r="85" spans="1:9" ht="15" hidden="1" x14ac:dyDescent="0.25">
      <c r="A85" s="401" t="s">
        <v>969</v>
      </c>
      <c r="B85" s="714" t="s">
        <v>970</v>
      </c>
      <c r="C85" s="715" t="s">
        <v>971</v>
      </c>
      <c r="D85" s="716" t="s">
        <v>968</v>
      </c>
      <c r="E85" s="716">
        <v>3000000</v>
      </c>
      <c r="F85" s="716">
        <v>0</v>
      </c>
      <c r="G85" s="717">
        <v>0</v>
      </c>
      <c r="H85" s="717"/>
      <c r="I85" s="721">
        <f t="shared" si="1"/>
        <v>0</v>
      </c>
    </row>
    <row r="86" spans="1:9" ht="15" x14ac:dyDescent="0.25">
      <c r="A86" s="401" t="s">
        <v>972</v>
      </c>
      <c r="B86" s="714" t="s">
        <v>973</v>
      </c>
      <c r="C86" s="715" t="s">
        <v>974</v>
      </c>
      <c r="D86" s="716" t="s">
        <v>850</v>
      </c>
      <c r="E86" s="716">
        <v>55360</v>
      </c>
      <c r="F86" s="716">
        <v>32</v>
      </c>
      <c r="G86" s="717">
        <v>1217920</v>
      </c>
      <c r="H86" s="717">
        <v>-166080</v>
      </c>
      <c r="I86" s="721">
        <f t="shared" si="1"/>
        <v>1051840</v>
      </c>
    </row>
    <row r="87" spans="1:9" ht="15" hidden="1" x14ac:dyDescent="0.25">
      <c r="A87" s="401" t="s">
        <v>975</v>
      </c>
      <c r="B87" s="714" t="s">
        <v>976</v>
      </c>
      <c r="C87" s="715" t="s">
        <v>977</v>
      </c>
      <c r="D87" s="716" t="s">
        <v>850</v>
      </c>
      <c r="E87" s="716">
        <v>60896</v>
      </c>
      <c r="F87" s="716">
        <v>0</v>
      </c>
      <c r="G87" s="717">
        <v>0</v>
      </c>
      <c r="H87" s="717"/>
      <c r="I87" s="721">
        <f t="shared" si="1"/>
        <v>0</v>
      </c>
    </row>
    <row r="88" spans="1:9" ht="15" hidden="1" x14ac:dyDescent="0.25">
      <c r="A88" s="401" t="s">
        <v>978</v>
      </c>
      <c r="B88" s="714" t="s">
        <v>979</v>
      </c>
      <c r="C88" s="715" t="s">
        <v>980</v>
      </c>
      <c r="D88" s="716" t="s">
        <v>850</v>
      </c>
      <c r="E88" s="716">
        <v>25000</v>
      </c>
      <c r="F88" s="716">
        <v>0</v>
      </c>
      <c r="G88" s="717">
        <v>0</v>
      </c>
      <c r="H88" s="717"/>
      <c r="I88" s="721">
        <f t="shared" si="1"/>
        <v>0</v>
      </c>
    </row>
    <row r="89" spans="1:9" ht="15" hidden="1" x14ac:dyDescent="0.25">
      <c r="A89" s="401" t="s">
        <v>981</v>
      </c>
      <c r="B89" s="714" t="s">
        <v>982</v>
      </c>
      <c r="C89" s="715" t="s">
        <v>983</v>
      </c>
      <c r="D89" s="716" t="s">
        <v>850</v>
      </c>
      <c r="E89" s="716">
        <v>210000</v>
      </c>
      <c r="F89" s="716">
        <v>0</v>
      </c>
      <c r="G89" s="717">
        <v>0</v>
      </c>
      <c r="H89" s="717"/>
      <c r="I89" s="721">
        <f t="shared" si="1"/>
        <v>0</v>
      </c>
    </row>
    <row r="90" spans="1:9" ht="15" hidden="1" x14ac:dyDescent="0.25">
      <c r="A90" s="401" t="s">
        <v>984</v>
      </c>
      <c r="B90" s="714" t="s">
        <v>985</v>
      </c>
      <c r="C90" s="715" t="s">
        <v>986</v>
      </c>
      <c r="D90" s="716" t="s">
        <v>850</v>
      </c>
      <c r="E90" s="716">
        <v>273000</v>
      </c>
      <c r="F90" s="716">
        <v>0</v>
      </c>
      <c r="G90" s="717">
        <v>0</v>
      </c>
      <c r="H90" s="717"/>
      <c r="I90" s="721">
        <f t="shared" si="1"/>
        <v>0</v>
      </c>
    </row>
    <row r="91" spans="1:9" ht="15" hidden="1" x14ac:dyDescent="0.25">
      <c r="A91" s="401" t="s">
        <v>987</v>
      </c>
      <c r="B91" s="714" t="s">
        <v>988</v>
      </c>
      <c r="C91" s="715" t="s">
        <v>989</v>
      </c>
      <c r="D91" s="716" t="s">
        <v>990</v>
      </c>
      <c r="E91" s="716">
        <v>2500000</v>
      </c>
      <c r="F91" s="716">
        <v>0</v>
      </c>
      <c r="G91" s="717">
        <v>0</v>
      </c>
      <c r="H91" s="717"/>
      <c r="I91" s="721">
        <f t="shared" si="1"/>
        <v>0</v>
      </c>
    </row>
    <row r="92" spans="1:9" ht="15" hidden="1" x14ac:dyDescent="0.25">
      <c r="A92" s="401" t="s">
        <v>991</v>
      </c>
      <c r="B92" s="714"/>
      <c r="C92" s="715"/>
      <c r="D92" s="716"/>
      <c r="E92" s="716"/>
      <c r="F92" s="716"/>
      <c r="G92" s="717"/>
      <c r="H92" s="717"/>
      <c r="I92" s="721">
        <f t="shared" si="1"/>
        <v>0</v>
      </c>
    </row>
    <row r="93" spans="1:9" ht="15" hidden="1" x14ac:dyDescent="0.25">
      <c r="A93" s="401" t="s">
        <v>992</v>
      </c>
      <c r="B93" s="714" t="s">
        <v>993</v>
      </c>
      <c r="C93" s="715" t="s">
        <v>994</v>
      </c>
      <c r="D93" s="716" t="s">
        <v>850</v>
      </c>
      <c r="E93" s="716">
        <v>109000</v>
      </c>
      <c r="F93" s="716">
        <v>0</v>
      </c>
      <c r="G93" s="717">
        <v>0</v>
      </c>
      <c r="H93" s="717"/>
      <c r="I93" s="721">
        <f t="shared" si="1"/>
        <v>0</v>
      </c>
    </row>
    <row r="94" spans="1:9" ht="15" hidden="1" x14ac:dyDescent="0.25">
      <c r="A94" s="401" t="s">
        <v>995</v>
      </c>
      <c r="B94" s="714" t="s">
        <v>996</v>
      </c>
      <c r="C94" s="715" t="s">
        <v>997</v>
      </c>
      <c r="D94" s="716" t="s">
        <v>850</v>
      </c>
      <c r="E94" s="716">
        <v>163500</v>
      </c>
      <c r="F94" s="716">
        <v>0</v>
      </c>
      <c r="G94" s="717">
        <v>0</v>
      </c>
      <c r="H94" s="717"/>
      <c r="I94" s="721">
        <f t="shared" si="1"/>
        <v>0</v>
      </c>
    </row>
    <row r="95" spans="1:9" ht="15" hidden="1" x14ac:dyDescent="0.25">
      <c r="A95" s="401" t="s">
        <v>998</v>
      </c>
      <c r="B95" s="714" t="s">
        <v>999</v>
      </c>
      <c r="C95" s="715" t="s">
        <v>1000</v>
      </c>
      <c r="D95" s="716" t="s">
        <v>850</v>
      </c>
      <c r="E95" s="716">
        <v>43600</v>
      </c>
      <c r="F95" s="716">
        <v>0</v>
      </c>
      <c r="G95" s="717">
        <v>0</v>
      </c>
      <c r="H95" s="717"/>
      <c r="I95" s="721">
        <f t="shared" si="1"/>
        <v>0</v>
      </c>
    </row>
    <row r="96" spans="1:9" ht="30" hidden="1" x14ac:dyDescent="0.25">
      <c r="A96" s="401" t="s">
        <v>1001</v>
      </c>
      <c r="B96" s="714" t="s">
        <v>1002</v>
      </c>
      <c r="C96" s="715" t="s">
        <v>1003</v>
      </c>
      <c r="D96" s="716" t="s">
        <v>850</v>
      </c>
      <c r="E96" s="716">
        <v>65400</v>
      </c>
      <c r="F96" s="716">
        <v>0</v>
      </c>
      <c r="G96" s="717">
        <v>0</v>
      </c>
      <c r="H96" s="717"/>
      <c r="I96" s="721">
        <f t="shared" si="1"/>
        <v>0</v>
      </c>
    </row>
    <row r="97" spans="1:9" ht="15" hidden="1" x14ac:dyDescent="0.25">
      <c r="A97" s="401" t="s">
        <v>1004</v>
      </c>
      <c r="B97" s="714"/>
      <c r="C97" s="715"/>
      <c r="D97" s="716"/>
      <c r="E97" s="716"/>
      <c r="F97" s="716"/>
      <c r="G97" s="717"/>
      <c r="H97" s="717"/>
      <c r="I97" s="721">
        <f t="shared" si="1"/>
        <v>0</v>
      </c>
    </row>
    <row r="98" spans="1:9" ht="15" hidden="1" x14ac:dyDescent="0.25">
      <c r="A98" s="401" t="s">
        <v>1005</v>
      </c>
      <c r="B98" s="714" t="s">
        <v>1006</v>
      </c>
      <c r="C98" s="715" t="s">
        <v>1007</v>
      </c>
      <c r="D98" s="716" t="s">
        <v>850</v>
      </c>
      <c r="E98" s="716">
        <v>500000</v>
      </c>
      <c r="F98" s="716">
        <v>0</v>
      </c>
      <c r="G98" s="717">
        <v>0</v>
      </c>
      <c r="H98" s="717"/>
      <c r="I98" s="721">
        <f t="shared" si="1"/>
        <v>0</v>
      </c>
    </row>
    <row r="99" spans="1:9" ht="15" hidden="1" x14ac:dyDescent="0.25">
      <c r="A99" s="401" t="s">
        <v>1008</v>
      </c>
      <c r="B99" s="714" t="s">
        <v>1009</v>
      </c>
      <c r="C99" s="715" t="s">
        <v>1010</v>
      </c>
      <c r="D99" s="716" t="s">
        <v>850</v>
      </c>
      <c r="E99" s="716">
        <v>550000</v>
      </c>
      <c r="F99" s="716">
        <v>0</v>
      </c>
      <c r="G99" s="717">
        <v>0</v>
      </c>
      <c r="H99" s="717"/>
      <c r="I99" s="721">
        <f t="shared" si="1"/>
        <v>0</v>
      </c>
    </row>
    <row r="100" spans="1:9" ht="15" hidden="1" x14ac:dyDescent="0.25">
      <c r="A100" s="401" t="s">
        <v>1011</v>
      </c>
      <c r="B100" s="714" t="s">
        <v>1012</v>
      </c>
      <c r="C100" s="715" t="s">
        <v>1013</v>
      </c>
      <c r="D100" s="716" t="s">
        <v>850</v>
      </c>
      <c r="E100" s="716">
        <v>200000</v>
      </c>
      <c r="F100" s="716">
        <v>0</v>
      </c>
      <c r="G100" s="717">
        <v>0</v>
      </c>
      <c r="H100" s="717"/>
      <c r="I100" s="721">
        <f t="shared" si="1"/>
        <v>0</v>
      </c>
    </row>
    <row r="101" spans="1:9" ht="30" hidden="1" x14ac:dyDescent="0.25">
      <c r="A101" s="401" t="s">
        <v>1014</v>
      </c>
      <c r="B101" s="714" t="s">
        <v>1015</v>
      </c>
      <c r="C101" s="715" t="s">
        <v>1016</v>
      </c>
      <c r="D101" s="716" t="s">
        <v>850</v>
      </c>
      <c r="E101" s="716">
        <v>220000</v>
      </c>
      <c r="F101" s="716">
        <v>0</v>
      </c>
      <c r="G101" s="717">
        <v>0</v>
      </c>
      <c r="H101" s="717"/>
      <c r="I101" s="721">
        <f t="shared" si="1"/>
        <v>0</v>
      </c>
    </row>
    <row r="102" spans="1:9" ht="15" hidden="1" x14ac:dyDescent="0.25">
      <c r="A102" s="401" t="s">
        <v>1017</v>
      </c>
      <c r="B102" s="714" t="s">
        <v>1018</v>
      </c>
      <c r="C102" s="715" t="s">
        <v>1019</v>
      </c>
      <c r="D102" s="716" t="s">
        <v>850</v>
      </c>
      <c r="E102" s="716">
        <v>500000</v>
      </c>
      <c r="F102" s="716">
        <v>0</v>
      </c>
      <c r="G102" s="717">
        <v>0</v>
      </c>
      <c r="H102" s="717"/>
      <c r="I102" s="721">
        <f t="shared" si="1"/>
        <v>0</v>
      </c>
    </row>
    <row r="103" spans="1:9" ht="15" hidden="1" x14ac:dyDescent="0.25">
      <c r="A103" s="401" t="s">
        <v>1020</v>
      </c>
      <c r="B103" s="714" t="s">
        <v>1021</v>
      </c>
      <c r="C103" s="715" t="s">
        <v>1022</v>
      </c>
      <c r="D103" s="716" t="s">
        <v>850</v>
      </c>
      <c r="E103" s="716">
        <v>550000</v>
      </c>
      <c r="F103" s="716">
        <v>0</v>
      </c>
      <c r="G103" s="717">
        <v>0</v>
      </c>
      <c r="H103" s="717"/>
      <c r="I103" s="721">
        <f t="shared" si="1"/>
        <v>0</v>
      </c>
    </row>
    <row r="104" spans="1:9" ht="30" hidden="1" x14ac:dyDescent="0.25">
      <c r="A104" s="401" t="s">
        <v>1023</v>
      </c>
      <c r="B104" s="714" t="s">
        <v>1024</v>
      </c>
      <c r="C104" s="715" t="s">
        <v>1025</v>
      </c>
      <c r="D104" s="716" t="s">
        <v>850</v>
      </c>
      <c r="E104" s="716">
        <v>200000</v>
      </c>
      <c r="F104" s="716">
        <v>0</v>
      </c>
      <c r="G104" s="717">
        <v>0</v>
      </c>
      <c r="H104" s="717"/>
      <c r="I104" s="721">
        <f t="shared" si="1"/>
        <v>0</v>
      </c>
    </row>
    <row r="105" spans="1:9" ht="30" hidden="1" x14ac:dyDescent="0.25">
      <c r="A105" s="401" t="s">
        <v>1026</v>
      </c>
      <c r="B105" s="714" t="s">
        <v>1027</v>
      </c>
      <c r="C105" s="715" t="s">
        <v>1028</v>
      </c>
      <c r="D105" s="716" t="s">
        <v>850</v>
      </c>
      <c r="E105" s="716">
        <v>220000</v>
      </c>
      <c r="F105" s="716">
        <v>0</v>
      </c>
      <c r="G105" s="717">
        <v>0</v>
      </c>
      <c r="H105" s="717"/>
      <c r="I105" s="721">
        <f t="shared" si="1"/>
        <v>0</v>
      </c>
    </row>
    <row r="106" spans="1:9" ht="15" hidden="1" x14ac:dyDescent="0.25">
      <c r="A106" s="401" t="s">
        <v>1029</v>
      </c>
      <c r="B106" s="714"/>
      <c r="C106" s="715"/>
      <c r="D106" s="716"/>
      <c r="E106" s="716"/>
      <c r="F106" s="716"/>
      <c r="G106" s="717"/>
      <c r="H106" s="717"/>
      <c r="I106" s="721">
        <f t="shared" si="1"/>
        <v>0</v>
      </c>
    </row>
    <row r="107" spans="1:9" ht="15" hidden="1" x14ac:dyDescent="0.25">
      <c r="A107" s="401" t="s">
        <v>1030</v>
      </c>
      <c r="B107" s="714" t="s">
        <v>1031</v>
      </c>
      <c r="C107" s="715" t="s">
        <v>1032</v>
      </c>
      <c r="D107" s="716" t="s">
        <v>850</v>
      </c>
      <c r="E107" s="716">
        <v>310000</v>
      </c>
      <c r="F107" s="716">
        <v>0</v>
      </c>
      <c r="G107" s="717">
        <v>0</v>
      </c>
      <c r="H107" s="717"/>
      <c r="I107" s="721">
        <f t="shared" si="1"/>
        <v>0</v>
      </c>
    </row>
    <row r="108" spans="1:9" ht="15" hidden="1" x14ac:dyDescent="0.25">
      <c r="A108" s="401" t="s">
        <v>1033</v>
      </c>
      <c r="B108" s="714" t="s">
        <v>1034</v>
      </c>
      <c r="C108" s="715" t="s">
        <v>1035</v>
      </c>
      <c r="D108" s="716" t="s">
        <v>850</v>
      </c>
      <c r="E108" s="716">
        <v>372000</v>
      </c>
      <c r="F108" s="716">
        <v>0</v>
      </c>
      <c r="G108" s="717">
        <v>0</v>
      </c>
      <c r="H108" s="717"/>
      <c r="I108" s="721">
        <f t="shared" si="1"/>
        <v>0</v>
      </c>
    </row>
    <row r="109" spans="1:9" ht="30" hidden="1" x14ac:dyDescent="0.25">
      <c r="A109" s="401" t="s">
        <v>1036</v>
      </c>
      <c r="B109" s="714" t="s">
        <v>1037</v>
      </c>
      <c r="C109" s="715" t="s">
        <v>1038</v>
      </c>
      <c r="D109" s="716" t="s">
        <v>850</v>
      </c>
      <c r="E109" s="716">
        <v>124000</v>
      </c>
      <c r="F109" s="716">
        <v>0</v>
      </c>
      <c r="G109" s="717">
        <v>0</v>
      </c>
      <c r="H109" s="717"/>
      <c r="I109" s="721">
        <f t="shared" si="1"/>
        <v>0</v>
      </c>
    </row>
    <row r="110" spans="1:9" ht="30" hidden="1" x14ac:dyDescent="0.25">
      <c r="A110" s="401" t="s">
        <v>1039</v>
      </c>
      <c r="B110" s="714" t="s">
        <v>1040</v>
      </c>
      <c r="C110" s="715" t="s">
        <v>1041</v>
      </c>
      <c r="D110" s="716" t="s">
        <v>850</v>
      </c>
      <c r="E110" s="716">
        <v>148800</v>
      </c>
      <c r="F110" s="716">
        <v>0</v>
      </c>
      <c r="G110" s="717">
        <v>0</v>
      </c>
      <c r="H110" s="717"/>
      <c r="I110" s="721">
        <f t="shared" si="1"/>
        <v>0</v>
      </c>
    </row>
    <row r="111" spans="1:9" ht="15" hidden="1" x14ac:dyDescent="0.25">
      <c r="A111" s="401" t="s">
        <v>1042</v>
      </c>
      <c r="B111" s="714" t="s">
        <v>1043</v>
      </c>
      <c r="C111" s="715" t="s">
        <v>1044</v>
      </c>
      <c r="D111" s="716" t="s">
        <v>850</v>
      </c>
      <c r="E111" s="716">
        <v>310000</v>
      </c>
      <c r="F111" s="716">
        <v>0</v>
      </c>
      <c r="G111" s="717">
        <v>0</v>
      </c>
      <c r="H111" s="717"/>
      <c r="I111" s="721">
        <f t="shared" si="1"/>
        <v>0</v>
      </c>
    </row>
    <row r="112" spans="1:9" ht="15" hidden="1" x14ac:dyDescent="0.25">
      <c r="A112" s="401" t="s">
        <v>1045</v>
      </c>
      <c r="B112" s="714" t="s">
        <v>1046</v>
      </c>
      <c r="C112" s="715" t="s">
        <v>1047</v>
      </c>
      <c r="D112" s="716" t="s">
        <v>850</v>
      </c>
      <c r="E112" s="716">
        <v>372000</v>
      </c>
      <c r="F112" s="716">
        <v>0</v>
      </c>
      <c r="G112" s="717">
        <v>0</v>
      </c>
      <c r="H112" s="717"/>
      <c r="I112" s="721">
        <f t="shared" si="1"/>
        <v>0</v>
      </c>
    </row>
    <row r="113" spans="1:9" ht="30" hidden="1" x14ac:dyDescent="0.25">
      <c r="A113" s="401" t="s">
        <v>1048</v>
      </c>
      <c r="B113" s="714" t="s">
        <v>1049</v>
      </c>
      <c r="C113" s="715" t="s">
        <v>1050</v>
      </c>
      <c r="D113" s="716" t="s">
        <v>850</v>
      </c>
      <c r="E113" s="716">
        <v>124000</v>
      </c>
      <c r="F113" s="716">
        <v>0</v>
      </c>
      <c r="G113" s="717">
        <v>0</v>
      </c>
      <c r="H113" s="717"/>
      <c r="I113" s="721">
        <f t="shared" si="1"/>
        <v>0</v>
      </c>
    </row>
    <row r="114" spans="1:9" ht="30" hidden="1" x14ac:dyDescent="0.25">
      <c r="A114" s="401" t="s">
        <v>1051</v>
      </c>
      <c r="B114" s="714" t="s">
        <v>1052</v>
      </c>
      <c r="C114" s="715" t="s">
        <v>1053</v>
      </c>
      <c r="D114" s="716" t="s">
        <v>850</v>
      </c>
      <c r="E114" s="716">
        <v>148800</v>
      </c>
      <c r="F114" s="716">
        <v>0</v>
      </c>
      <c r="G114" s="717">
        <v>0</v>
      </c>
      <c r="H114" s="717"/>
      <c r="I114" s="721">
        <f t="shared" si="1"/>
        <v>0</v>
      </c>
    </row>
    <row r="115" spans="1:9" ht="15" hidden="1" x14ac:dyDescent="0.25">
      <c r="A115" s="401" t="s">
        <v>1054</v>
      </c>
      <c r="B115" s="714"/>
      <c r="C115" s="715"/>
      <c r="D115" s="716"/>
      <c r="E115" s="716"/>
      <c r="F115" s="716"/>
      <c r="G115" s="717"/>
      <c r="H115" s="717"/>
      <c r="I115" s="721">
        <f t="shared" si="1"/>
        <v>0</v>
      </c>
    </row>
    <row r="116" spans="1:9" ht="15" hidden="1" x14ac:dyDescent="0.25">
      <c r="A116" s="401" t="s">
        <v>1055</v>
      </c>
      <c r="B116" s="714" t="s">
        <v>1056</v>
      </c>
      <c r="C116" s="715" t="s">
        <v>1057</v>
      </c>
      <c r="D116" s="716" t="s">
        <v>850</v>
      </c>
      <c r="E116" s="716">
        <v>206100</v>
      </c>
      <c r="F116" s="716">
        <v>0</v>
      </c>
      <c r="G116" s="717">
        <v>0</v>
      </c>
      <c r="H116" s="717"/>
      <c r="I116" s="721">
        <f t="shared" si="1"/>
        <v>0</v>
      </c>
    </row>
    <row r="117" spans="1:9" ht="15" hidden="1" x14ac:dyDescent="0.25">
      <c r="A117" s="401" t="s">
        <v>1058</v>
      </c>
      <c r="B117" s="714" t="s">
        <v>1059</v>
      </c>
      <c r="C117" s="715" t="s">
        <v>1060</v>
      </c>
      <c r="D117" s="716" t="s">
        <v>850</v>
      </c>
      <c r="E117" s="716">
        <v>247320</v>
      </c>
      <c r="F117" s="716">
        <v>0</v>
      </c>
      <c r="G117" s="717">
        <v>0</v>
      </c>
      <c r="H117" s="717"/>
      <c r="I117" s="721">
        <f t="shared" si="1"/>
        <v>0</v>
      </c>
    </row>
    <row r="118" spans="1:9" ht="15" hidden="1" x14ac:dyDescent="0.25">
      <c r="A118" s="401" t="s">
        <v>1061</v>
      </c>
      <c r="B118" s="714"/>
      <c r="C118" s="715"/>
      <c r="D118" s="716"/>
      <c r="E118" s="716"/>
      <c r="F118" s="716"/>
      <c r="G118" s="717"/>
      <c r="H118" s="717"/>
      <c r="I118" s="721">
        <f t="shared" si="1"/>
        <v>0</v>
      </c>
    </row>
    <row r="119" spans="1:9" ht="15" hidden="1" x14ac:dyDescent="0.25">
      <c r="A119" s="401" t="s">
        <v>1062</v>
      </c>
      <c r="B119" s="714" t="s">
        <v>1063</v>
      </c>
      <c r="C119" s="715" t="s">
        <v>1064</v>
      </c>
      <c r="D119" s="716" t="s">
        <v>850</v>
      </c>
      <c r="E119" s="716">
        <v>494100</v>
      </c>
      <c r="F119" s="716">
        <v>0</v>
      </c>
      <c r="G119" s="717">
        <v>0</v>
      </c>
      <c r="H119" s="717"/>
      <c r="I119" s="721">
        <f t="shared" si="1"/>
        <v>0</v>
      </c>
    </row>
    <row r="120" spans="1:9" ht="15" hidden="1" x14ac:dyDescent="0.25">
      <c r="A120" s="401" t="s">
        <v>1065</v>
      </c>
      <c r="B120" s="714" t="s">
        <v>1066</v>
      </c>
      <c r="C120" s="715" t="s">
        <v>1067</v>
      </c>
      <c r="D120" s="716" t="s">
        <v>850</v>
      </c>
      <c r="E120" s="716">
        <v>518805</v>
      </c>
      <c r="F120" s="716">
        <v>0</v>
      </c>
      <c r="G120" s="717">
        <v>0</v>
      </c>
      <c r="H120" s="717"/>
      <c r="I120" s="721">
        <f t="shared" si="1"/>
        <v>0</v>
      </c>
    </row>
    <row r="121" spans="1:9" ht="15" hidden="1" x14ac:dyDescent="0.25">
      <c r="A121" s="401" t="s">
        <v>1068</v>
      </c>
      <c r="B121" s="714" t="s">
        <v>1069</v>
      </c>
      <c r="C121" s="715" t="s">
        <v>1070</v>
      </c>
      <c r="D121" s="716" t="s">
        <v>850</v>
      </c>
      <c r="E121" s="716">
        <v>543510</v>
      </c>
      <c r="F121" s="716">
        <v>0</v>
      </c>
      <c r="G121" s="717">
        <v>0</v>
      </c>
      <c r="H121" s="717"/>
      <c r="I121" s="721">
        <f t="shared" si="1"/>
        <v>0</v>
      </c>
    </row>
    <row r="122" spans="1:9" ht="15" hidden="1" x14ac:dyDescent="0.25">
      <c r="A122" s="401" t="s">
        <v>1071</v>
      </c>
      <c r="B122" s="714" t="s">
        <v>1072</v>
      </c>
      <c r="C122" s="715" t="s">
        <v>1073</v>
      </c>
      <c r="D122" s="716" t="s">
        <v>850</v>
      </c>
      <c r="E122" s="716">
        <v>741150</v>
      </c>
      <c r="F122" s="716">
        <v>0</v>
      </c>
      <c r="G122" s="717">
        <v>0</v>
      </c>
      <c r="H122" s="717"/>
      <c r="I122" s="721">
        <f t="shared" si="1"/>
        <v>0</v>
      </c>
    </row>
    <row r="123" spans="1:9" ht="15" x14ac:dyDescent="0.25">
      <c r="A123" s="401" t="s">
        <v>1074</v>
      </c>
      <c r="B123" s="714" t="s">
        <v>1259</v>
      </c>
      <c r="C123" s="715" t="s">
        <v>1075</v>
      </c>
      <c r="D123" s="716" t="s">
        <v>850</v>
      </c>
      <c r="E123" s="716">
        <v>346000</v>
      </c>
      <c r="F123" s="716">
        <v>0</v>
      </c>
      <c r="G123" s="717">
        <v>1080000</v>
      </c>
      <c r="H123" s="717"/>
      <c r="I123" s="721">
        <f t="shared" si="1"/>
        <v>1080000</v>
      </c>
    </row>
    <row r="124" spans="1:9" ht="15" hidden="1" x14ac:dyDescent="0.25">
      <c r="A124" s="401" t="s">
        <v>1076</v>
      </c>
      <c r="B124" s="714" t="s">
        <v>1077</v>
      </c>
      <c r="C124" s="715" t="s">
        <v>1078</v>
      </c>
      <c r="D124" s="716" t="s">
        <v>850</v>
      </c>
      <c r="E124" s="716">
        <v>449800</v>
      </c>
      <c r="F124" s="716">
        <v>0</v>
      </c>
      <c r="G124" s="717">
        <v>0</v>
      </c>
      <c r="H124" s="717"/>
      <c r="I124" s="721">
        <f t="shared" si="1"/>
        <v>0</v>
      </c>
    </row>
    <row r="125" spans="1:9" ht="30" hidden="1" x14ac:dyDescent="0.25">
      <c r="A125" s="401" t="s">
        <v>1079</v>
      </c>
      <c r="B125" s="714" t="s">
        <v>1080</v>
      </c>
      <c r="C125" s="715" t="s">
        <v>1081</v>
      </c>
      <c r="D125" s="716" t="s">
        <v>850</v>
      </c>
      <c r="E125" s="716">
        <v>268150</v>
      </c>
      <c r="F125" s="716">
        <v>0</v>
      </c>
      <c r="G125" s="717">
        <v>0</v>
      </c>
      <c r="H125" s="717"/>
      <c r="I125" s="721">
        <f t="shared" si="1"/>
        <v>0</v>
      </c>
    </row>
    <row r="126" spans="1:9" ht="15" hidden="1" x14ac:dyDescent="0.25">
      <c r="A126" s="401" t="s">
        <v>1082</v>
      </c>
      <c r="B126" s="714"/>
      <c r="C126" s="715"/>
      <c r="D126" s="716"/>
      <c r="E126" s="716"/>
      <c r="F126" s="716"/>
      <c r="G126" s="717"/>
      <c r="H126" s="717"/>
      <c r="I126" s="721">
        <f t="shared" si="1"/>
        <v>0</v>
      </c>
    </row>
    <row r="127" spans="1:9" ht="15" hidden="1" x14ac:dyDescent="0.25">
      <c r="A127" s="401" t="s">
        <v>1083</v>
      </c>
      <c r="B127" s="714" t="s">
        <v>1084</v>
      </c>
      <c r="C127" s="715" t="s">
        <v>1085</v>
      </c>
      <c r="D127" s="716" t="s">
        <v>1086</v>
      </c>
      <c r="E127" s="716">
        <v>468350</v>
      </c>
      <c r="F127" s="716">
        <v>0</v>
      </c>
      <c r="G127" s="717">
        <v>0</v>
      </c>
      <c r="H127" s="717"/>
      <c r="I127" s="721">
        <f t="shared" si="1"/>
        <v>0</v>
      </c>
    </row>
    <row r="128" spans="1:9" ht="30" hidden="1" x14ac:dyDescent="0.25">
      <c r="A128" s="401" t="s">
        <v>1087</v>
      </c>
      <c r="B128" s="714" t="s">
        <v>1088</v>
      </c>
      <c r="C128" s="715" t="s">
        <v>1089</v>
      </c>
      <c r="D128" s="716" t="s">
        <v>1086</v>
      </c>
      <c r="E128" s="716">
        <v>515185</v>
      </c>
      <c r="F128" s="716">
        <v>0</v>
      </c>
      <c r="G128" s="717">
        <v>0</v>
      </c>
      <c r="H128" s="717"/>
      <c r="I128" s="721">
        <f t="shared" si="1"/>
        <v>0</v>
      </c>
    </row>
    <row r="129" spans="1:9" ht="15" hidden="1" x14ac:dyDescent="0.25">
      <c r="A129" s="401" t="s">
        <v>1090</v>
      </c>
      <c r="B129" s="714" t="s">
        <v>1091</v>
      </c>
      <c r="C129" s="715" t="s">
        <v>1092</v>
      </c>
      <c r="D129" s="716" t="s">
        <v>1086</v>
      </c>
      <c r="E129" s="716">
        <v>234175</v>
      </c>
      <c r="F129" s="716">
        <v>0</v>
      </c>
      <c r="G129" s="717">
        <v>0</v>
      </c>
      <c r="H129" s="717"/>
      <c r="I129" s="721">
        <f t="shared" si="1"/>
        <v>0</v>
      </c>
    </row>
    <row r="130" spans="1:9" ht="15" hidden="1" x14ac:dyDescent="0.25">
      <c r="A130" s="401" t="s">
        <v>1093</v>
      </c>
      <c r="B130" s="714"/>
      <c r="C130" s="715"/>
      <c r="D130" s="716"/>
      <c r="E130" s="716"/>
      <c r="F130" s="716"/>
      <c r="G130" s="717"/>
      <c r="H130" s="717"/>
      <c r="I130" s="721">
        <f t="shared" si="1"/>
        <v>0</v>
      </c>
    </row>
    <row r="131" spans="1:9" ht="15" hidden="1" x14ac:dyDescent="0.25">
      <c r="A131" s="401" t="s">
        <v>1094</v>
      </c>
      <c r="B131" s="714" t="s">
        <v>1095</v>
      </c>
      <c r="C131" s="715" t="s">
        <v>1096</v>
      </c>
      <c r="D131" s="716" t="s">
        <v>990</v>
      </c>
      <c r="E131" s="716">
        <v>3000000</v>
      </c>
      <c r="F131" s="716">
        <v>0</v>
      </c>
      <c r="G131" s="717">
        <v>0</v>
      </c>
      <c r="H131" s="717"/>
      <c r="I131" s="721">
        <f t="shared" si="1"/>
        <v>0</v>
      </c>
    </row>
    <row r="132" spans="1:9" ht="15" hidden="1" x14ac:dyDescent="0.25">
      <c r="A132" s="401" t="s">
        <v>1097</v>
      </c>
      <c r="B132" s="714" t="s">
        <v>1095</v>
      </c>
      <c r="C132" s="715" t="s">
        <v>1098</v>
      </c>
      <c r="D132" s="716" t="s">
        <v>1099</v>
      </c>
      <c r="E132" s="716">
        <v>1800</v>
      </c>
      <c r="F132" s="716">
        <v>0</v>
      </c>
      <c r="G132" s="717">
        <v>0</v>
      </c>
      <c r="H132" s="717"/>
      <c r="I132" s="721">
        <f t="shared" si="1"/>
        <v>0</v>
      </c>
    </row>
    <row r="133" spans="1:9" ht="15" hidden="1" x14ac:dyDescent="0.25">
      <c r="A133" s="401" t="s">
        <v>1100</v>
      </c>
      <c r="B133" s="714"/>
      <c r="C133" s="715"/>
      <c r="D133" s="716"/>
      <c r="E133" s="716"/>
      <c r="F133" s="716"/>
      <c r="G133" s="717"/>
      <c r="H133" s="717"/>
      <c r="I133" s="721">
        <f t="shared" si="1"/>
        <v>0</v>
      </c>
    </row>
    <row r="134" spans="1:9" ht="15" hidden="1" x14ac:dyDescent="0.25">
      <c r="A134" s="401" t="s">
        <v>1101</v>
      </c>
      <c r="B134" s="714" t="s">
        <v>1102</v>
      </c>
      <c r="C134" s="715" t="s">
        <v>1103</v>
      </c>
      <c r="D134" s="716" t="s">
        <v>990</v>
      </c>
      <c r="E134" s="716">
        <v>2000000</v>
      </c>
      <c r="F134" s="716">
        <v>0</v>
      </c>
      <c r="G134" s="717">
        <v>0</v>
      </c>
      <c r="H134" s="717"/>
      <c r="I134" s="721">
        <f t="shared" ref="I134:I182" si="2">SUM(G134,H134)</f>
        <v>0</v>
      </c>
    </row>
    <row r="135" spans="1:9" ht="15" hidden="1" x14ac:dyDescent="0.25">
      <c r="A135" s="401" t="s">
        <v>1104</v>
      </c>
      <c r="B135" s="714" t="s">
        <v>1102</v>
      </c>
      <c r="C135" s="715" t="s">
        <v>1105</v>
      </c>
      <c r="D135" s="716" t="s">
        <v>1099</v>
      </c>
      <c r="E135" s="716">
        <v>150000</v>
      </c>
      <c r="F135" s="716">
        <v>0</v>
      </c>
      <c r="G135" s="717">
        <v>0</v>
      </c>
      <c r="H135" s="717"/>
      <c r="I135" s="721">
        <f t="shared" si="2"/>
        <v>0</v>
      </c>
    </row>
    <row r="136" spans="1:9" ht="15" hidden="1" x14ac:dyDescent="0.25">
      <c r="A136" s="401" t="s">
        <v>1106</v>
      </c>
      <c r="B136" s="714" t="s">
        <v>1107</v>
      </c>
      <c r="C136" s="715" t="s">
        <v>1108</v>
      </c>
      <c r="D136" s="716" t="s">
        <v>990</v>
      </c>
      <c r="E136" s="716">
        <v>2000000</v>
      </c>
      <c r="F136" s="716">
        <v>0</v>
      </c>
      <c r="G136" s="717">
        <v>0</v>
      </c>
      <c r="H136" s="717"/>
      <c r="I136" s="721">
        <f t="shared" si="2"/>
        <v>0</v>
      </c>
    </row>
    <row r="137" spans="1:9" ht="15" hidden="1" x14ac:dyDescent="0.25">
      <c r="A137" s="401" t="s">
        <v>1109</v>
      </c>
      <c r="B137" s="714" t="s">
        <v>1107</v>
      </c>
      <c r="C137" s="715" t="s">
        <v>1110</v>
      </c>
      <c r="D137" s="716" t="s">
        <v>1099</v>
      </c>
      <c r="E137" s="716">
        <v>150000</v>
      </c>
      <c r="F137" s="716">
        <v>0</v>
      </c>
      <c r="G137" s="717">
        <v>0</v>
      </c>
      <c r="H137" s="717"/>
      <c r="I137" s="721">
        <f t="shared" si="2"/>
        <v>0</v>
      </c>
    </row>
    <row r="138" spans="1:9" ht="15" hidden="1" x14ac:dyDescent="0.25">
      <c r="A138" s="401" t="s">
        <v>1111</v>
      </c>
      <c r="B138" s="714"/>
      <c r="C138" s="715"/>
      <c r="D138" s="716"/>
      <c r="E138" s="716"/>
      <c r="F138" s="716"/>
      <c r="G138" s="717"/>
      <c r="H138" s="717"/>
      <c r="I138" s="721">
        <f t="shared" si="2"/>
        <v>0</v>
      </c>
    </row>
    <row r="139" spans="1:9" ht="15" hidden="1" x14ac:dyDescent="0.25">
      <c r="A139" s="401" t="s">
        <v>1112</v>
      </c>
      <c r="B139" s="714" t="s">
        <v>1113</v>
      </c>
      <c r="C139" s="715" t="s">
        <v>1114</v>
      </c>
      <c r="D139" s="716" t="s">
        <v>850</v>
      </c>
      <c r="E139" s="716">
        <v>2606040</v>
      </c>
      <c r="F139" s="716">
        <v>0</v>
      </c>
      <c r="G139" s="717">
        <v>0</v>
      </c>
      <c r="H139" s="717"/>
      <c r="I139" s="721">
        <f t="shared" si="2"/>
        <v>0</v>
      </c>
    </row>
    <row r="140" spans="1:9" ht="15" hidden="1" x14ac:dyDescent="0.25">
      <c r="A140" s="401" t="s">
        <v>1115</v>
      </c>
      <c r="B140" s="714" t="s">
        <v>1116</v>
      </c>
      <c r="C140" s="715" t="s">
        <v>1117</v>
      </c>
      <c r="D140" s="716" t="s">
        <v>818</v>
      </c>
      <c r="E140" s="716" t="s">
        <v>803</v>
      </c>
      <c r="F140" s="716" t="s">
        <v>803</v>
      </c>
      <c r="G140" s="717">
        <v>0</v>
      </c>
      <c r="H140" s="717"/>
      <c r="I140" s="721">
        <f t="shared" si="2"/>
        <v>0</v>
      </c>
    </row>
    <row r="141" spans="1:9" ht="15" hidden="1" x14ac:dyDescent="0.25">
      <c r="A141" s="401" t="s">
        <v>741</v>
      </c>
      <c r="B141" s="714"/>
      <c r="C141" s="715"/>
      <c r="D141" s="716"/>
      <c r="E141" s="716"/>
      <c r="F141" s="716"/>
      <c r="G141" s="717"/>
      <c r="H141" s="717"/>
      <c r="I141" s="721">
        <f t="shared" si="2"/>
        <v>0</v>
      </c>
    </row>
    <row r="142" spans="1:9" ht="15" x14ac:dyDescent="0.25">
      <c r="A142" s="401" t="s">
        <v>1118</v>
      </c>
      <c r="B142" s="714" t="s">
        <v>1119</v>
      </c>
      <c r="C142" s="715" t="s">
        <v>1120</v>
      </c>
      <c r="D142" s="716" t="s">
        <v>850</v>
      </c>
      <c r="E142" s="716">
        <v>1632000</v>
      </c>
      <c r="F142" s="716">
        <v>5.3</v>
      </c>
      <c r="G142" s="717">
        <v>10982000</v>
      </c>
      <c r="H142" s="717"/>
      <c r="I142" s="721">
        <f t="shared" si="2"/>
        <v>10982000</v>
      </c>
    </row>
    <row r="143" spans="1:9" ht="15" x14ac:dyDescent="0.25">
      <c r="A143" s="401" t="s">
        <v>1121</v>
      </c>
      <c r="B143" s="714" t="s">
        <v>1122</v>
      </c>
      <c r="C143" s="715" t="s">
        <v>1123</v>
      </c>
      <c r="D143" s="716" t="s">
        <v>818</v>
      </c>
      <c r="E143" s="716" t="s">
        <v>803</v>
      </c>
      <c r="F143" s="716" t="s">
        <v>803</v>
      </c>
      <c r="G143" s="717">
        <v>13612931</v>
      </c>
      <c r="H143" s="717">
        <v>920563</v>
      </c>
      <c r="I143" s="721">
        <f t="shared" si="2"/>
        <v>14533494</v>
      </c>
    </row>
    <row r="144" spans="1:9" ht="15" x14ac:dyDescent="0.25">
      <c r="A144" s="401" t="s">
        <v>1124</v>
      </c>
      <c r="B144" s="714" t="s">
        <v>1125</v>
      </c>
      <c r="C144" s="715" t="s">
        <v>1126</v>
      </c>
      <c r="D144" s="716" t="s">
        <v>818</v>
      </c>
      <c r="E144" s="716">
        <v>570</v>
      </c>
      <c r="F144" s="716">
        <v>339</v>
      </c>
      <c r="G144" s="717">
        <v>318154</v>
      </c>
      <c r="H144" s="717"/>
      <c r="I144" s="721">
        <f t="shared" si="2"/>
        <v>318154</v>
      </c>
    </row>
    <row r="145" spans="1:9" ht="30" hidden="1" x14ac:dyDescent="0.25">
      <c r="A145" s="401" t="s">
        <v>1127</v>
      </c>
      <c r="B145" s="714" t="s">
        <v>1128</v>
      </c>
      <c r="C145" s="715" t="s">
        <v>1129</v>
      </c>
      <c r="D145" s="716" t="s">
        <v>850</v>
      </c>
      <c r="E145" s="716">
        <v>1508760</v>
      </c>
      <c r="F145" s="716">
        <v>0</v>
      </c>
      <c r="G145" s="717">
        <v>0</v>
      </c>
      <c r="H145" s="717"/>
      <c r="I145" s="721">
        <f t="shared" si="2"/>
        <v>0</v>
      </c>
    </row>
    <row r="146" spans="1:9" s="404" customFormat="1" ht="27" customHeight="1" x14ac:dyDescent="0.2">
      <c r="A146" s="404" t="s">
        <v>1130</v>
      </c>
      <c r="B146" s="723" t="s">
        <v>1131</v>
      </c>
      <c r="C146" s="724" t="s">
        <v>1132</v>
      </c>
      <c r="D146" s="725" t="s">
        <v>818</v>
      </c>
      <c r="E146" s="725" t="s">
        <v>803</v>
      </c>
      <c r="F146" s="725" t="s">
        <v>803</v>
      </c>
      <c r="G146" s="726">
        <v>32376005</v>
      </c>
      <c r="H146" s="726">
        <f>SUM(H82:H144)</f>
        <v>754483</v>
      </c>
      <c r="I146" s="727">
        <f t="shared" si="2"/>
        <v>33130488</v>
      </c>
    </row>
    <row r="147" spans="1:9" ht="15" hidden="1" x14ac:dyDescent="0.25">
      <c r="B147" s="714"/>
      <c r="C147" s="715"/>
      <c r="D147" s="716"/>
      <c r="E147" s="716"/>
      <c r="F147" s="716"/>
      <c r="G147" s="717"/>
      <c r="H147" s="717"/>
      <c r="I147" s="721">
        <f t="shared" si="2"/>
        <v>0</v>
      </c>
    </row>
    <row r="148" spans="1:9" ht="15" hidden="1" x14ac:dyDescent="0.25">
      <c r="A148" s="401" t="s">
        <v>48</v>
      </c>
      <c r="B148" s="714"/>
      <c r="C148" s="715"/>
      <c r="D148" s="716"/>
      <c r="E148" s="716"/>
      <c r="F148" s="716"/>
      <c r="G148" s="717"/>
      <c r="H148" s="717"/>
      <c r="I148" s="721">
        <f t="shared" si="2"/>
        <v>0</v>
      </c>
    </row>
    <row r="149" spans="1:9" ht="15" hidden="1" x14ac:dyDescent="0.25">
      <c r="A149" s="401" t="s">
        <v>1133</v>
      </c>
      <c r="B149" s="714" t="s">
        <v>1134</v>
      </c>
      <c r="C149" s="715" t="s">
        <v>1135</v>
      </c>
      <c r="D149" s="716" t="s">
        <v>818</v>
      </c>
      <c r="E149" s="716" t="s">
        <v>803</v>
      </c>
      <c r="F149" s="716" t="s">
        <v>803</v>
      </c>
      <c r="G149" s="717">
        <v>0</v>
      </c>
      <c r="H149" s="717"/>
      <c r="I149" s="721">
        <f t="shared" si="2"/>
        <v>0</v>
      </c>
    </row>
    <row r="150" spans="1:9" ht="15" hidden="1" x14ac:dyDescent="0.25">
      <c r="A150" s="401" t="s">
        <v>1136</v>
      </c>
      <c r="B150" s="714" t="s">
        <v>1137</v>
      </c>
      <c r="C150" s="715" t="s">
        <v>1138</v>
      </c>
      <c r="D150" s="716" t="s">
        <v>818</v>
      </c>
      <c r="E150" s="716" t="s">
        <v>803</v>
      </c>
      <c r="F150" s="716" t="s">
        <v>803</v>
      </c>
      <c r="G150" s="717">
        <v>0</v>
      </c>
      <c r="H150" s="717"/>
      <c r="I150" s="721">
        <f t="shared" si="2"/>
        <v>0</v>
      </c>
    </row>
    <row r="151" spans="1:9" ht="30" hidden="1" x14ac:dyDescent="0.25">
      <c r="A151" s="401" t="s">
        <v>1139</v>
      </c>
      <c r="B151" s="714" t="s">
        <v>1140</v>
      </c>
      <c r="C151" s="715" t="s">
        <v>1141</v>
      </c>
      <c r="D151" s="716" t="s">
        <v>818</v>
      </c>
      <c r="E151" s="716">
        <v>400</v>
      </c>
      <c r="F151" s="716">
        <v>0</v>
      </c>
      <c r="G151" s="717">
        <v>0</v>
      </c>
      <c r="H151" s="717"/>
      <c r="I151" s="721">
        <f t="shared" si="2"/>
        <v>0</v>
      </c>
    </row>
    <row r="152" spans="1:9" ht="15.75" customHeight="1" x14ac:dyDescent="0.25">
      <c r="A152" s="401" t="s">
        <v>1142</v>
      </c>
      <c r="B152" s="714" t="s">
        <v>1143</v>
      </c>
      <c r="C152" s="715" t="s">
        <v>1144</v>
      </c>
      <c r="D152" s="716" t="s">
        <v>818</v>
      </c>
      <c r="E152" s="716">
        <v>1140</v>
      </c>
      <c r="F152" s="716">
        <v>0</v>
      </c>
      <c r="G152" s="717">
        <v>1800000</v>
      </c>
      <c r="H152" s="717"/>
      <c r="I152" s="721">
        <f t="shared" si="2"/>
        <v>1800000</v>
      </c>
    </row>
    <row r="153" spans="1:9" ht="15" hidden="1" x14ac:dyDescent="0.25">
      <c r="A153" s="401" t="s">
        <v>1145</v>
      </c>
      <c r="B153" s="714" t="s">
        <v>1146</v>
      </c>
      <c r="C153" s="715" t="s">
        <v>1147</v>
      </c>
      <c r="D153" s="716" t="s">
        <v>818</v>
      </c>
      <c r="E153" s="716" t="s">
        <v>803</v>
      </c>
      <c r="F153" s="716" t="s">
        <v>803</v>
      </c>
      <c r="G153" s="717">
        <v>0</v>
      </c>
      <c r="H153" s="717"/>
      <c r="I153" s="721">
        <f t="shared" si="2"/>
        <v>0</v>
      </c>
    </row>
    <row r="154" spans="1:9" ht="30" hidden="1" x14ac:dyDescent="0.25">
      <c r="A154" s="401" t="s">
        <v>1148</v>
      </c>
      <c r="B154" s="714" t="s">
        <v>1149</v>
      </c>
      <c r="C154" s="715" t="s">
        <v>1150</v>
      </c>
      <c r="D154" s="716" t="s">
        <v>818</v>
      </c>
      <c r="E154" s="716">
        <v>679400000</v>
      </c>
      <c r="F154" s="716">
        <v>0</v>
      </c>
      <c r="G154" s="717">
        <v>0</v>
      </c>
      <c r="H154" s="717"/>
      <c r="I154" s="721">
        <f t="shared" si="2"/>
        <v>0</v>
      </c>
    </row>
    <row r="155" spans="1:9" ht="15" hidden="1" x14ac:dyDescent="0.25">
      <c r="A155" s="401" t="s">
        <v>1151</v>
      </c>
      <c r="B155" s="714" t="s">
        <v>1152</v>
      </c>
      <c r="C155" s="715" t="s">
        <v>1153</v>
      </c>
      <c r="D155" s="716" t="s">
        <v>818</v>
      </c>
      <c r="E155" s="716">
        <v>400</v>
      </c>
      <c r="F155" s="716">
        <v>0</v>
      </c>
      <c r="G155" s="717">
        <v>0</v>
      </c>
      <c r="H155" s="717"/>
      <c r="I155" s="721">
        <f t="shared" si="2"/>
        <v>0</v>
      </c>
    </row>
    <row r="156" spans="1:9" ht="15" hidden="1" x14ac:dyDescent="0.25">
      <c r="A156" s="401" t="s">
        <v>1154</v>
      </c>
      <c r="B156" s="714" t="s">
        <v>1155</v>
      </c>
      <c r="C156" s="715" t="s">
        <v>1156</v>
      </c>
      <c r="D156" s="716" t="s">
        <v>818</v>
      </c>
      <c r="E156" s="716" t="s">
        <v>803</v>
      </c>
      <c r="F156" s="716" t="s">
        <v>803</v>
      </c>
      <c r="G156" s="717">
        <v>0</v>
      </c>
      <c r="H156" s="717"/>
      <c r="I156" s="721">
        <f t="shared" si="2"/>
        <v>0</v>
      </c>
    </row>
    <row r="157" spans="1:9" ht="15" hidden="1" x14ac:dyDescent="0.25">
      <c r="A157" s="401" t="s">
        <v>1157</v>
      </c>
      <c r="B157" s="714" t="s">
        <v>1158</v>
      </c>
      <c r="C157" s="715" t="s">
        <v>1159</v>
      </c>
      <c r="D157" s="716" t="s">
        <v>818</v>
      </c>
      <c r="E157" s="716" t="s">
        <v>803</v>
      </c>
      <c r="F157" s="716" t="s">
        <v>803</v>
      </c>
      <c r="G157" s="717">
        <v>0</v>
      </c>
      <c r="H157" s="717"/>
      <c r="I157" s="721">
        <f t="shared" si="2"/>
        <v>0</v>
      </c>
    </row>
    <row r="158" spans="1:9" ht="15" x14ac:dyDescent="0.25">
      <c r="A158" s="401" t="s">
        <v>1160</v>
      </c>
      <c r="B158" s="714" t="s">
        <v>1161</v>
      </c>
      <c r="C158" s="715" t="s">
        <v>1162</v>
      </c>
      <c r="D158" s="716" t="s">
        <v>818</v>
      </c>
      <c r="E158" s="716" t="s">
        <v>803</v>
      </c>
      <c r="F158" s="716" t="s">
        <v>803</v>
      </c>
      <c r="G158" s="717">
        <v>1800000</v>
      </c>
      <c r="H158" s="717"/>
      <c r="I158" s="721">
        <f t="shared" si="2"/>
        <v>1800000</v>
      </c>
    </row>
    <row r="159" spans="1:9" ht="15" hidden="1" x14ac:dyDescent="0.25">
      <c r="A159" s="401" t="s">
        <v>1163</v>
      </c>
      <c r="B159" s="714"/>
      <c r="C159" s="715"/>
      <c r="D159" s="716"/>
      <c r="E159" s="716"/>
      <c r="F159" s="716"/>
      <c r="G159" s="717"/>
      <c r="H159" s="717"/>
      <c r="I159" s="721">
        <f t="shared" si="2"/>
        <v>0</v>
      </c>
    </row>
    <row r="160" spans="1:9" ht="15" hidden="1" x14ac:dyDescent="0.25">
      <c r="A160" s="401" t="s">
        <v>1164</v>
      </c>
      <c r="B160" s="714" t="s">
        <v>1165</v>
      </c>
      <c r="C160" s="715" t="s">
        <v>1166</v>
      </c>
      <c r="D160" s="716" t="s">
        <v>818</v>
      </c>
      <c r="E160" s="716" t="s">
        <v>803</v>
      </c>
      <c r="F160" s="716" t="s">
        <v>803</v>
      </c>
      <c r="G160" s="717">
        <v>0</v>
      </c>
      <c r="H160" s="717"/>
      <c r="I160" s="721">
        <f t="shared" si="2"/>
        <v>0</v>
      </c>
    </row>
    <row r="161" spans="1:9" ht="15" hidden="1" x14ac:dyDescent="0.25">
      <c r="A161" s="401" t="s">
        <v>1167</v>
      </c>
      <c r="B161" s="714"/>
      <c r="C161" s="715"/>
      <c r="D161" s="716"/>
      <c r="E161" s="716"/>
      <c r="F161" s="716"/>
      <c r="G161" s="717"/>
      <c r="H161" s="717"/>
      <c r="I161" s="721">
        <f t="shared" si="2"/>
        <v>0</v>
      </c>
    </row>
    <row r="162" spans="1:9" ht="15" hidden="1" x14ac:dyDescent="0.25">
      <c r="A162" s="401" t="s">
        <v>1168</v>
      </c>
      <c r="B162" s="714" t="s">
        <v>1169</v>
      </c>
      <c r="C162" s="715" t="s">
        <v>1170</v>
      </c>
      <c r="D162" s="716" t="s">
        <v>818</v>
      </c>
      <c r="E162" s="716" t="s">
        <v>803</v>
      </c>
      <c r="F162" s="716" t="s">
        <v>803</v>
      </c>
      <c r="G162" s="717">
        <v>0</v>
      </c>
      <c r="H162" s="717"/>
      <c r="I162" s="721">
        <f t="shared" si="2"/>
        <v>0</v>
      </c>
    </row>
    <row r="163" spans="1:9" ht="15" hidden="1" x14ac:dyDescent="0.25">
      <c r="A163" s="401" t="s">
        <v>1171</v>
      </c>
      <c r="B163" s="714" t="s">
        <v>1172</v>
      </c>
      <c r="C163" s="715" t="s">
        <v>1173</v>
      </c>
      <c r="D163" s="716" t="s">
        <v>818</v>
      </c>
      <c r="E163" s="716" t="s">
        <v>803</v>
      </c>
      <c r="F163" s="716" t="s">
        <v>803</v>
      </c>
      <c r="G163" s="717">
        <v>0</v>
      </c>
      <c r="H163" s="717"/>
      <c r="I163" s="721">
        <f t="shared" si="2"/>
        <v>0</v>
      </c>
    </row>
    <row r="164" spans="1:9" ht="15" hidden="1" x14ac:dyDescent="0.25">
      <c r="A164" s="401" t="s">
        <v>1174</v>
      </c>
      <c r="B164" s="714" t="s">
        <v>1175</v>
      </c>
      <c r="C164" s="715" t="s">
        <v>1176</v>
      </c>
      <c r="D164" s="716" t="s">
        <v>818</v>
      </c>
      <c r="E164" s="716" t="s">
        <v>803</v>
      </c>
      <c r="F164" s="716" t="s">
        <v>803</v>
      </c>
      <c r="G164" s="717">
        <v>0</v>
      </c>
      <c r="H164" s="717"/>
      <c r="I164" s="721">
        <f t="shared" si="2"/>
        <v>0</v>
      </c>
    </row>
    <row r="165" spans="1:9" ht="15" hidden="1" x14ac:dyDescent="0.25">
      <c r="A165" s="401" t="s">
        <v>1177</v>
      </c>
      <c r="B165" s="714"/>
      <c r="C165" s="715"/>
      <c r="D165" s="716"/>
      <c r="E165" s="716"/>
      <c r="F165" s="716"/>
      <c r="G165" s="717"/>
      <c r="H165" s="717"/>
      <c r="I165" s="721">
        <f t="shared" si="2"/>
        <v>0</v>
      </c>
    </row>
    <row r="166" spans="1:9" ht="15" hidden="1" x14ac:dyDescent="0.25">
      <c r="A166" s="401" t="s">
        <v>1178</v>
      </c>
      <c r="B166" s="714" t="s">
        <v>1179</v>
      </c>
      <c r="C166" s="715" t="s">
        <v>1170</v>
      </c>
      <c r="D166" s="716" t="s">
        <v>818</v>
      </c>
      <c r="E166" s="716" t="s">
        <v>803</v>
      </c>
      <c r="F166" s="716" t="s">
        <v>803</v>
      </c>
      <c r="G166" s="717">
        <v>0</v>
      </c>
      <c r="H166" s="717"/>
      <c r="I166" s="721">
        <f t="shared" si="2"/>
        <v>0</v>
      </c>
    </row>
    <row r="167" spans="1:9" ht="15" hidden="1" x14ac:dyDescent="0.25">
      <c r="A167" s="401" t="s">
        <v>1180</v>
      </c>
      <c r="B167" s="714" t="s">
        <v>1181</v>
      </c>
      <c r="C167" s="715" t="s">
        <v>1182</v>
      </c>
      <c r="D167" s="716" t="s">
        <v>818</v>
      </c>
      <c r="E167" s="716" t="s">
        <v>803</v>
      </c>
      <c r="F167" s="716" t="s">
        <v>803</v>
      </c>
      <c r="G167" s="717">
        <v>0</v>
      </c>
      <c r="H167" s="717"/>
      <c r="I167" s="721">
        <f t="shared" si="2"/>
        <v>0</v>
      </c>
    </row>
    <row r="168" spans="1:9" ht="15" hidden="1" x14ac:dyDescent="0.25">
      <c r="A168" s="401" t="s">
        <v>1183</v>
      </c>
      <c r="B168" s="714" t="s">
        <v>1184</v>
      </c>
      <c r="C168" s="715" t="s">
        <v>1176</v>
      </c>
      <c r="D168" s="716" t="s">
        <v>818</v>
      </c>
      <c r="E168" s="716" t="s">
        <v>803</v>
      </c>
      <c r="F168" s="716" t="s">
        <v>803</v>
      </c>
      <c r="G168" s="717">
        <v>0</v>
      </c>
      <c r="H168" s="717"/>
      <c r="I168" s="721">
        <f t="shared" si="2"/>
        <v>0</v>
      </c>
    </row>
    <row r="169" spans="1:9" ht="15" hidden="1" x14ac:dyDescent="0.25">
      <c r="A169" s="401" t="s">
        <v>1185</v>
      </c>
      <c r="B169" s="714" t="s">
        <v>1186</v>
      </c>
      <c r="C169" s="715" t="s">
        <v>1187</v>
      </c>
      <c r="D169" s="716" t="s">
        <v>818</v>
      </c>
      <c r="E169" s="716" t="s">
        <v>803</v>
      </c>
      <c r="F169" s="716" t="s">
        <v>803</v>
      </c>
      <c r="G169" s="717">
        <v>0</v>
      </c>
      <c r="H169" s="717"/>
      <c r="I169" s="721">
        <f t="shared" si="2"/>
        <v>0</v>
      </c>
    </row>
    <row r="170" spans="1:9" ht="15" hidden="1" x14ac:dyDescent="0.25">
      <c r="A170" s="401" t="s">
        <v>1188</v>
      </c>
      <c r="B170" s="714"/>
      <c r="C170" s="715"/>
      <c r="D170" s="716"/>
      <c r="E170" s="716"/>
      <c r="F170" s="716"/>
      <c r="G170" s="717"/>
      <c r="H170" s="717"/>
      <c r="I170" s="721">
        <f t="shared" si="2"/>
        <v>0</v>
      </c>
    </row>
    <row r="171" spans="1:9" ht="15" hidden="1" x14ac:dyDescent="0.25">
      <c r="A171" s="401" t="s">
        <v>1189</v>
      </c>
      <c r="B171" s="714" t="s">
        <v>1190</v>
      </c>
      <c r="C171" s="715" t="s">
        <v>1170</v>
      </c>
      <c r="D171" s="716" t="s">
        <v>818</v>
      </c>
      <c r="E171" s="716" t="s">
        <v>803</v>
      </c>
      <c r="F171" s="716" t="s">
        <v>803</v>
      </c>
      <c r="G171" s="717">
        <v>0</v>
      </c>
      <c r="H171" s="717"/>
      <c r="I171" s="721">
        <f t="shared" si="2"/>
        <v>0</v>
      </c>
    </row>
    <row r="172" spans="1:9" ht="15" hidden="1" x14ac:dyDescent="0.25">
      <c r="A172" s="401" t="s">
        <v>1191</v>
      </c>
      <c r="B172" s="714" t="s">
        <v>1192</v>
      </c>
      <c r="C172" s="715" t="s">
        <v>1182</v>
      </c>
      <c r="D172" s="716" t="s">
        <v>818</v>
      </c>
      <c r="E172" s="716" t="s">
        <v>803</v>
      </c>
      <c r="F172" s="716" t="s">
        <v>803</v>
      </c>
      <c r="G172" s="717">
        <v>0</v>
      </c>
      <c r="H172" s="717"/>
      <c r="I172" s="721">
        <f t="shared" si="2"/>
        <v>0</v>
      </c>
    </row>
    <row r="173" spans="1:9" ht="15" hidden="1" x14ac:dyDescent="0.25">
      <c r="A173" s="401" t="s">
        <v>1193</v>
      </c>
      <c r="B173" s="714" t="s">
        <v>1194</v>
      </c>
      <c r="C173" s="715" t="s">
        <v>1195</v>
      </c>
      <c r="D173" s="716" t="s">
        <v>818</v>
      </c>
      <c r="E173" s="716" t="s">
        <v>803</v>
      </c>
      <c r="F173" s="716" t="s">
        <v>803</v>
      </c>
      <c r="G173" s="717">
        <v>0</v>
      </c>
      <c r="H173" s="717"/>
      <c r="I173" s="721">
        <f t="shared" si="2"/>
        <v>0</v>
      </c>
    </row>
    <row r="174" spans="1:9" ht="15" hidden="1" x14ac:dyDescent="0.25">
      <c r="A174" s="401" t="s">
        <v>1196</v>
      </c>
      <c r="B174" s="714"/>
      <c r="C174" s="715"/>
      <c r="D174" s="716"/>
      <c r="E174" s="716"/>
      <c r="F174" s="716"/>
      <c r="G174" s="717"/>
      <c r="H174" s="717"/>
      <c r="I174" s="721">
        <f t="shared" si="2"/>
        <v>0</v>
      </c>
    </row>
    <row r="175" spans="1:9" ht="15" hidden="1" x14ac:dyDescent="0.25">
      <c r="A175" s="401" t="s">
        <v>1197</v>
      </c>
      <c r="B175" s="714" t="s">
        <v>1198</v>
      </c>
      <c r="C175" s="715" t="s">
        <v>1170</v>
      </c>
      <c r="D175" s="716" t="s">
        <v>818</v>
      </c>
      <c r="E175" s="716" t="s">
        <v>803</v>
      </c>
      <c r="F175" s="716" t="s">
        <v>803</v>
      </c>
      <c r="G175" s="717">
        <v>0</v>
      </c>
      <c r="H175" s="717"/>
      <c r="I175" s="721">
        <f t="shared" si="2"/>
        <v>0</v>
      </c>
    </row>
    <row r="176" spans="1:9" ht="15" hidden="1" x14ac:dyDescent="0.25">
      <c r="A176" s="401" t="s">
        <v>1199</v>
      </c>
      <c r="B176" s="714" t="s">
        <v>1200</v>
      </c>
      <c r="C176" s="715" t="s">
        <v>1182</v>
      </c>
      <c r="D176" s="716" t="s">
        <v>818</v>
      </c>
      <c r="E176" s="716" t="s">
        <v>803</v>
      </c>
      <c r="F176" s="716" t="s">
        <v>803</v>
      </c>
      <c r="G176" s="717">
        <v>0</v>
      </c>
      <c r="H176" s="717"/>
      <c r="I176" s="721">
        <f t="shared" si="2"/>
        <v>0</v>
      </c>
    </row>
    <row r="177" spans="1:9" ht="15" hidden="1" x14ac:dyDescent="0.25">
      <c r="A177" s="401" t="s">
        <v>1201</v>
      </c>
      <c r="B177" s="714" t="s">
        <v>1202</v>
      </c>
      <c r="C177" s="715" t="s">
        <v>1195</v>
      </c>
      <c r="D177" s="716" t="s">
        <v>818</v>
      </c>
      <c r="E177" s="716" t="s">
        <v>803</v>
      </c>
      <c r="F177" s="716" t="s">
        <v>803</v>
      </c>
      <c r="G177" s="717">
        <v>0</v>
      </c>
      <c r="H177" s="717"/>
      <c r="I177" s="721">
        <f t="shared" si="2"/>
        <v>0</v>
      </c>
    </row>
    <row r="178" spans="1:9" ht="15" hidden="1" x14ac:dyDescent="0.25">
      <c r="A178" s="401" t="s">
        <v>1203</v>
      </c>
      <c r="B178" s="714" t="s">
        <v>1204</v>
      </c>
      <c r="C178" s="715" t="s">
        <v>1205</v>
      </c>
      <c r="D178" s="716" t="s">
        <v>818</v>
      </c>
      <c r="E178" s="716" t="s">
        <v>803</v>
      </c>
      <c r="F178" s="716" t="s">
        <v>803</v>
      </c>
      <c r="G178" s="717">
        <v>0</v>
      </c>
      <c r="H178" s="717"/>
      <c r="I178" s="721">
        <f t="shared" si="2"/>
        <v>0</v>
      </c>
    </row>
    <row r="179" spans="1:9" ht="15" hidden="1" x14ac:dyDescent="0.25">
      <c r="A179" s="401" t="s">
        <v>1206</v>
      </c>
      <c r="B179" s="714" t="s">
        <v>1207</v>
      </c>
      <c r="C179" s="715" t="s">
        <v>1208</v>
      </c>
      <c r="D179" s="716" t="s">
        <v>818</v>
      </c>
      <c r="E179" s="716" t="s">
        <v>803</v>
      </c>
      <c r="F179" s="716" t="s">
        <v>803</v>
      </c>
      <c r="G179" s="717">
        <v>0</v>
      </c>
      <c r="H179" s="717"/>
      <c r="I179" s="721">
        <f t="shared" si="2"/>
        <v>0</v>
      </c>
    </row>
    <row r="180" spans="1:9" ht="15" hidden="1" x14ac:dyDescent="0.25">
      <c r="A180" s="401" t="s">
        <v>1209</v>
      </c>
      <c r="B180" s="714" t="s">
        <v>1210</v>
      </c>
      <c r="C180" s="715" t="s">
        <v>1211</v>
      </c>
      <c r="D180" s="716" t="s">
        <v>818</v>
      </c>
      <c r="E180" s="716" t="s">
        <v>803</v>
      </c>
      <c r="F180" s="716" t="s">
        <v>803</v>
      </c>
      <c r="G180" s="717">
        <v>0</v>
      </c>
      <c r="H180" s="717"/>
      <c r="I180" s="721">
        <f t="shared" si="2"/>
        <v>0</v>
      </c>
    </row>
    <row r="181" spans="1:9" ht="30" hidden="1" x14ac:dyDescent="0.25">
      <c r="A181" s="401" t="s">
        <v>1212</v>
      </c>
      <c r="B181" s="714" t="s">
        <v>1213</v>
      </c>
      <c r="C181" s="715" t="s">
        <v>1214</v>
      </c>
      <c r="D181" s="716" t="s">
        <v>818</v>
      </c>
      <c r="E181" s="716" t="s">
        <v>803</v>
      </c>
      <c r="F181" s="716" t="s">
        <v>803</v>
      </c>
      <c r="G181" s="717">
        <v>0</v>
      </c>
      <c r="H181" s="717"/>
      <c r="I181" s="721">
        <f t="shared" si="2"/>
        <v>0</v>
      </c>
    </row>
    <row r="182" spans="1:9" ht="15.75" thickBot="1" x14ac:dyDescent="0.3">
      <c r="A182" s="401" t="s">
        <v>1215</v>
      </c>
      <c r="B182" s="406" t="s">
        <v>1216</v>
      </c>
      <c r="C182" s="729" t="s">
        <v>742</v>
      </c>
      <c r="D182" s="730" t="s">
        <v>818</v>
      </c>
      <c r="E182" s="730" t="s">
        <v>803</v>
      </c>
      <c r="F182" s="730" t="s">
        <v>803</v>
      </c>
      <c r="G182" s="731">
        <v>1800000</v>
      </c>
      <c r="H182" s="732"/>
      <c r="I182" s="733">
        <f t="shared" si="2"/>
        <v>1800000</v>
      </c>
    </row>
    <row r="184" spans="1:9" x14ac:dyDescent="0.2">
      <c r="C184" s="405"/>
    </row>
  </sheetData>
  <pageMargins left="0.25" right="0.25" top="0.75" bottom="0.75" header="0.3" footer="0.3"/>
  <pageSetup paperSize="9" scale="81" orientation="portrait" horizontalDpi="300" verticalDpi="300" r:id="rId1"/>
  <headerFooter alignWithMargins="0">
    <oddHeader xml:space="preserve">&amp;C&amp;"Times New Roman,Félkövér"
Halimba Község Önkormányzata 2019. évi állami támogatásai&amp;R&amp;"Times New Roman,Félkövér"1. tájékoztató tábla a 14/2019.(IX.24.) önkormányzati rendelethez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84"/>
  <sheetViews>
    <sheetView view="pageLayout" zoomScaleNormal="100" workbookViewId="0">
      <selection activeCell="O5" sqref="O5"/>
    </sheetView>
  </sheetViews>
  <sheetFormatPr defaultRowHeight="12.75" x14ac:dyDescent="0.2"/>
  <cols>
    <col min="1" max="1" width="8.140625" style="179" customWidth="1"/>
    <col min="2" max="2" width="70.140625" style="179" customWidth="1"/>
    <col min="3" max="3" width="10.85546875" hidden="1" customWidth="1"/>
    <col min="4" max="4" width="10" hidden="1" customWidth="1"/>
    <col min="5" max="5" width="11.85546875" hidden="1" customWidth="1"/>
    <col min="6" max="8" width="9.140625" style="179"/>
    <col min="9" max="13" width="0" style="179" hidden="1" customWidth="1"/>
  </cols>
  <sheetData>
    <row r="1" spans="1:18" s="19" customFormat="1" ht="17.25" customHeight="1" x14ac:dyDescent="0.25">
      <c r="A1" s="517"/>
      <c r="B1" s="507" t="s">
        <v>8</v>
      </c>
      <c r="C1" s="815" t="s">
        <v>1225</v>
      </c>
      <c r="D1" s="924"/>
      <c r="E1" s="924"/>
      <c r="F1" s="922" t="s">
        <v>1239</v>
      </c>
      <c r="G1" s="925"/>
      <c r="H1" s="925"/>
      <c r="I1" s="922" t="s">
        <v>234</v>
      </c>
      <c r="J1" s="922"/>
      <c r="K1" s="922" t="s">
        <v>235</v>
      </c>
      <c r="L1" s="922"/>
      <c r="M1" s="926"/>
      <c r="N1" s="927" t="s">
        <v>234</v>
      </c>
      <c r="O1" s="923"/>
      <c r="P1" s="921" t="s">
        <v>235</v>
      </c>
      <c r="Q1" s="922"/>
      <c r="R1" s="923"/>
    </row>
    <row r="2" spans="1:18" s="19" customFormat="1" ht="28.5" customHeight="1" x14ac:dyDescent="0.25">
      <c r="A2" s="518">
        <v>1</v>
      </c>
      <c r="B2" s="508">
        <v>2</v>
      </c>
      <c r="C2" s="454" t="s">
        <v>789</v>
      </c>
      <c r="D2" s="454" t="s">
        <v>1224</v>
      </c>
      <c r="E2" s="454" t="s">
        <v>411</v>
      </c>
      <c r="F2" s="505" t="s">
        <v>789</v>
      </c>
      <c r="G2" s="505" t="s">
        <v>1224</v>
      </c>
      <c r="H2" s="505" t="s">
        <v>411</v>
      </c>
      <c r="I2" s="505" t="s">
        <v>789</v>
      </c>
      <c r="J2" s="505" t="s">
        <v>1224</v>
      </c>
      <c r="K2" s="505" t="s">
        <v>789</v>
      </c>
      <c r="L2" s="505" t="s">
        <v>1224</v>
      </c>
      <c r="M2" s="695" t="s">
        <v>1261</v>
      </c>
      <c r="N2" s="703" t="s">
        <v>789</v>
      </c>
      <c r="O2" s="704" t="s">
        <v>1224</v>
      </c>
      <c r="P2" s="699" t="s">
        <v>789</v>
      </c>
      <c r="Q2" s="505" t="s">
        <v>1224</v>
      </c>
      <c r="R2" s="506" t="s">
        <v>1261</v>
      </c>
    </row>
    <row r="3" spans="1:18" x14ac:dyDescent="0.2">
      <c r="A3" s="519" t="s">
        <v>77</v>
      </c>
      <c r="B3" s="509" t="s">
        <v>78</v>
      </c>
      <c r="C3" s="455">
        <v>42519</v>
      </c>
      <c r="D3" s="455">
        <v>14767</v>
      </c>
      <c r="E3" s="455">
        <f>SUM(C3:D3)</f>
        <v>57286</v>
      </c>
      <c r="F3" s="512">
        <v>43181</v>
      </c>
      <c r="G3" s="512">
        <v>18876</v>
      </c>
      <c r="H3" s="512">
        <f>SUM(F3:G3)</f>
        <v>62057</v>
      </c>
      <c r="I3" s="521">
        <v>-600</v>
      </c>
      <c r="J3" s="522"/>
      <c r="K3" s="512">
        <f>SUM(F3,I3)</f>
        <v>42581</v>
      </c>
      <c r="L3" s="512">
        <f>SUM(G3,J3)</f>
        <v>18876</v>
      </c>
      <c r="M3" s="696">
        <f>SUM(K3,L3)</f>
        <v>61457</v>
      </c>
      <c r="N3" s="705"/>
      <c r="O3" s="513"/>
      <c r="P3" s="700">
        <f>SUM(F3,N3)</f>
        <v>43181</v>
      </c>
      <c r="Q3" s="512">
        <f>SUM(G3,O3)</f>
        <v>18876</v>
      </c>
      <c r="R3" s="513">
        <f>SUM(P3:Q3)</f>
        <v>62057</v>
      </c>
    </row>
    <row r="4" spans="1:18" x14ac:dyDescent="0.2">
      <c r="A4" s="519" t="s">
        <v>79</v>
      </c>
      <c r="B4" s="509" t="s">
        <v>80</v>
      </c>
      <c r="C4" s="455"/>
      <c r="D4" s="455"/>
      <c r="E4" s="455">
        <f t="shared" ref="E4:E16" si="0">SUM(C4:D4)</f>
        <v>0</v>
      </c>
      <c r="F4" s="512"/>
      <c r="G4" s="512"/>
      <c r="H4" s="512">
        <f t="shared" ref="H4:H67" si="1">SUM(F4:G4)</f>
        <v>0</v>
      </c>
      <c r="I4" s="522"/>
      <c r="J4" s="522"/>
      <c r="K4" s="512">
        <f t="shared" ref="K4:K67" si="2">SUM(F4,I4)</f>
        <v>0</v>
      </c>
      <c r="L4" s="512">
        <f t="shared" ref="L4:L67" si="3">SUM(G4,J4)</f>
        <v>0</v>
      </c>
      <c r="M4" s="696">
        <f t="shared" ref="M4:M67" si="4">SUM(K4,L4)</f>
        <v>0</v>
      </c>
      <c r="N4" s="705"/>
      <c r="O4" s="513"/>
      <c r="P4" s="700">
        <f t="shared" ref="P4:P67" si="5">SUM(F4,N4)</f>
        <v>0</v>
      </c>
      <c r="Q4" s="512">
        <f t="shared" ref="Q4:Q67" si="6">SUM(G4,O4)</f>
        <v>0</v>
      </c>
      <c r="R4" s="513">
        <f t="shared" ref="R4:R67" si="7">SUM(P4:Q4)</f>
        <v>0</v>
      </c>
    </row>
    <row r="5" spans="1:18" x14ac:dyDescent="0.2">
      <c r="A5" s="519" t="s">
        <v>81</v>
      </c>
      <c r="B5" s="509" t="s">
        <v>82</v>
      </c>
      <c r="C5" s="455"/>
      <c r="D5" s="455"/>
      <c r="E5" s="455">
        <f t="shared" si="0"/>
        <v>0</v>
      </c>
      <c r="F5" s="512"/>
      <c r="G5" s="512"/>
      <c r="H5" s="512">
        <f t="shared" si="1"/>
        <v>0</v>
      </c>
      <c r="I5" s="522"/>
      <c r="J5" s="522"/>
      <c r="K5" s="512">
        <f t="shared" si="2"/>
        <v>0</v>
      </c>
      <c r="L5" s="512">
        <f t="shared" si="3"/>
        <v>0</v>
      </c>
      <c r="M5" s="696">
        <f t="shared" si="4"/>
        <v>0</v>
      </c>
      <c r="N5" s="705"/>
      <c r="O5" s="513"/>
      <c r="P5" s="700">
        <f t="shared" si="5"/>
        <v>0</v>
      </c>
      <c r="Q5" s="512">
        <f t="shared" si="6"/>
        <v>0</v>
      </c>
      <c r="R5" s="513">
        <f t="shared" si="7"/>
        <v>0</v>
      </c>
    </row>
    <row r="6" spans="1:18" x14ac:dyDescent="0.2">
      <c r="A6" s="519" t="s">
        <v>83</v>
      </c>
      <c r="B6" s="509" t="s">
        <v>84</v>
      </c>
      <c r="C6" s="455"/>
      <c r="D6" s="455"/>
      <c r="E6" s="455">
        <f t="shared" si="0"/>
        <v>0</v>
      </c>
      <c r="F6" s="512"/>
      <c r="G6" s="512"/>
      <c r="H6" s="512">
        <f t="shared" si="1"/>
        <v>0</v>
      </c>
      <c r="I6" s="522"/>
      <c r="J6" s="522"/>
      <c r="K6" s="512">
        <f t="shared" si="2"/>
        <v>0</v>
      </c>
      <c r="L6" s="512">
        <f t="shared" si="3"/>
        <v>0</v>
      </c>
      <c r="M6" s="696">
        <f t="shared" si="4"/>
        <v>0</v>
      </c>
      <c r="N6" s="705"/>
      <c r="O6" s="513"/>
      <c r="P6" s="700">
        <f t="shared" si="5"/>
        <v>0</v>
      </c>
      <c r="Q6" s="512">
        <f t="shared" si="6"/>
        <v>0</v>
      </c>
      <c r="R6" s="513">
        <f t="shared" si="7"/>
        <v>0</v>
      </c>
    </row>
    <row r="7" spans="1:18" x14ac:dyDescent="0.2">
      <c r="A7" s="519" t="s">
        <v>85</v>
      </c>
      <c r="B7" s="509" t="s">
        <v>86</v>
      </c>
      <c r="C7" s="455"/>
      <c r="D7" s="455"/>
      <c r="E7" s="455">
        <f t="shared" si="0"/>
        <v>0</v>
      </c>
      <c r="F7" s="512"/>
      <c r="G7" s="512"/>
      <c r="H7" s="512">
        <f t="shared" si="1"/>
        <v>0</v>
      </c>
      <c r="I7" s="522"/>
      <c r="J7" s="522"/>
      <c r="K7" s="512">
        <f t="shared" si="2"/>
        <v>0</v>
      </c>
      <c r="L7" s="512">
        <f t="shared" si="3"/>
        <v>0</v>
      </c>
      <c r="M7" s="696">
        <f t="shared" si="4"/>
        <v>0</v>
      </c>
      <c r="N7" s="705"/>
      <c r="O7" s="513"/>
      <c r="P7" s="700">
        <f t="shared" si="5"/>
        <v>0</v>
      </c>
      <c r="Q7" s="512">
        <f t="shared" si="6"/>
        <v>0</v>
      </c>
      <c r="R7" s="513">
        <f t="shared" si="7"/>
        <v>0</v>
      </c>
    </row>
    <row r="8" spans="1:18" x14ac:dyDescent="0.2">
      <c r="A8" s="519" t="s">
        <v>87</v>
      </c>
      <c r="B8" s="509" t="s">
        <v>88</v>
      </c>
      <c r="C8" s="455">
        <v>1772</v>
      </c>
      <c r="D8" s="455"/>
      <c r="E8" s="455">
        <f t="shared" si="0"/>
        <v>1772</v>
      </c>
      <c r="F8" s="512">
        <v>320</v>
      </c>
      <c r="G8" s="512"/>
      <c r="H8" s="512">
        <f t="shared" si="1"/>
        <v>320</v>
      </c>
      <c r="I8" s="522"/>
      <c r="J8" s="522"/>
      <c r="K8" s="512">
        <f t="shared" si="2"/>
        <v>320</v>
      </c>
      <c r="L8" s="512">
        <f t="shared" si="3"/>
        <v>0</v>
      </c>
      <c r="M8" s="696">
        <f t="shared" si="4"/>
        <v>320</v>
      </c>
      <c r="N8" s="705"/>
      <c r="O8" s="513"/>
      <c r="P8" s="700">
        <f t="shared" si="5"/>
        <v>320</v>
      </c>
      <c r="Q8" s="512">
        <f t="shared" si="6"/>
        <v>0</v>
      </c>
      <c r="R8" s="513">
        <f t="shared" si="7"/>
        <v>320</v>
      </c>
    </row>
    <row r="9" spans="1:18" x14ac:dyDescent="0.2">
      <c r="A9" s="519" t="s">
        <v>89</v>
      </c>
      <c r="B9" s="509" t="s">
        <v>90</v>
      </c>
      <c r="C9" s="455">
        <v>1360</v>
      </c>
      <c r="D9" s="455">
        <v>767</v>
      </c>
      <c r="E9" s="455">
        <f t="shared" si="0"/>
        <v>2127</v>
      </c>
      <c r="F9" s="512"/>
      <c r="G9" s="512"/>
      <c r="H9" s="512">
        <f t="shared" si="1"/>
        <v>0</v>
      </c>
      <c r="I9" s="522"/>
      <c r="J9" s="522"/>
      <c r="K9" s="512">
        <f t="shared" si="2"/>
        <v>0</v>
      </c>
      <c r="L9" s="512">
        <f t="shared" si="3"/>
        <v>0</v>
      </c>
      <c r="M9" s="696">
        <f t="shared" si="4"/>
        <v>0</v>
      </c>
      <c r="N9" s="705"/>
      <c r="O9" s="513"/>
      <c r="P9" s="700">
        <f t="shared" si="5"/>
        <v>0</v>
      </c>
      <c r="Q9" s="512">
        <f t="shared" si="6"/>
        <v>0</v>
      </c>
      <c r="R9" s="513">
        <f t="shared" si="7"/>
        <v>0</v>
      </c>
    </row>
    <row r="10" spans="1:18" x14ac:dyDescent="0.2">
      <c r="A10" s="519" t="s">
        <v>91</v>
      </c>
      <c r="B10" s="509" t="s">
        <v>92</v>
      </c>
      <c r="C10" s="455"/>
      <c r="D10" s="455"/>
      <c r="E10" s="455">
        <f t="shared" si="0"/>
        <v>0</v>
      </c>
      <c r="F10" s="512"/>
      <c r="G10" s="512"/>
      <c r="H10" s="512">
        <f t="shared" si="1"/>
        <v>0</v>
      </c>
      <c r="I10" s="522"/>
      <c r="J10" s="522"/>
      <c r="K10" s="512">
        <f t="shared" si="2"/>
        <v>0</v>
      </c>
      <c r="L10" s="512">
        <f t="shared" si="3"/>
        <v>0</v>
      </c>
      <c r="M10" s="696">
        <f t="shared" si="4"/>
        <v>0</v>
      </c>
      <c r="N10" s="705"/>
      <c r="O10" s="513"/>
      <c r="P10" s="700">
        <f t="shared" si="5"/>
        <v>0</v>
      </c>
      <c r="Q10" s="512">
        <f t="shared" si="6"/>
        <v>0</v>
      </c>
      <c r="R10" s="513">
        <f t="shared" si="7"/>
        <v>0</v>
      </c>
    </row>
    <row r="11" spans="1:18" x14ac:dyDescent="0.2">
      <c r="A11" s="519" t="s">
        <v>93</v>
      </c>
      <c r="B11" s="509" t="s">
        <v>94</v>
      </c>
      <c r="C11" s="455">
        <v>597</v>
      </c>
      <c r="D11" s="455">
        <v>5</v>
      </c>
      <c r="E11" s="455">
        <f t="shared" si="0"/>
        <v>602</v>
      </c>
      <c r="F11" s="512">
        <v>683</v>
      </c>
      <c r="G11" s="512"/>
      <c r="H11" s="512">
        <f t="shared" si="1"/>
        <v>683</v>
      </c>
      <c r="I11" s="522"/>
      <c r="J11" s="522"/>
      <c r="K11" s="512">
        <f t="shared" si="2"/>
        <v>683</v>
      </c>
      <c r="L11" s="512">
        <f t="shared" si="3"/>
        <v>0</v>
      </c>
      <c r="M11" s="696">
        <f t="shared" si="4"/>
        <v>683</v>
      </c>
      <c r="N11" s="705"/>
      <c r="O11" s="513"/>
      <c r="P11" s="700">
        <f t="shared" si="5"/>
        <v>683</v>
      </c>
      <c r="Q11" s="512">
        <f t="shared" si="6"/>
        <v>0</v>
      </c>
      <c r="R11" s="513">
        <f t="shared" si="7"/>
        <v>683</v>
      </c>
    </row>
    <row r="12" spans="1:18" x14ac:dyDescent="0.2">
      <c r="A12" s="519" t="s">
        <v>95</v>
      </c>
      <c r="B12" s="509" t="s">
        <v>96</v>
      </c>
      <c r="C12" s="455"/>
      <c r="D12" s="455"/>
      <c r="E12" s="455">
        <f t="shared" si="0"/>
        <v>0</v>
      </c>
      <c r="F12" s="512"/>
      <c r="G12" s="512"/>
      <c r="H12" s="512">
        <f t="shared" si="1"/>
        <v>0</v>
      </c>
      <c r="I12" s="522"/>
      <c r="J12" s="522"/>
      <c r="K12" s="512">
        <f t="shared" si="2"/>
        <v>0</v>
      </c>
      <c r="L12" s="512">
        <f t="shared" si="3"/>
        <v>0</v>
      </c>
      <c r="M12" s="696">
        <f t="shared" si="4"/>
        <v>0</v>
      </c>
      <c r="N12" s="705"/>
      <c r="O12" s="513"/>
      <c r="P12" s="700">
        <f t="shared" si="5"/>
        <v>0</v>
      </c>
      <c r="Q12" s="512">
        <f t="shared" si="6"/>
        <v>0</v>
      </c>
      <c r="R12" s="513">
        <f t="shared" si="7"/>
        <v>0</v>
      </c>
    </row>
    <row r="13" spans="1:18" x14ac:dyDescent="0.2">
      <c r="A13" s="519" t="s">
        <v>97</v>
      </c>
      <c r="B13" s="509" t="s">
        <v>98</v>
      </c>
      <c r="C13" s="455"/>
      <c r="D13" s="455"/>
      <c r="E13" s="455">
        <f t="shared" si="0"/>
        <v>0</v>
      </c>
      <c r="F13" s="512"/>
      <c r="G13" s="512"/>
      <c r="H13" s="512">
        <f t="shared" si="1"/>
        <v>0</v>
      </c>
      <c r="I13" s="522"/>
      <c r="J13" s="522"/>
      <c r="K13" s="512">
        <f t="shared" si="2"/>
        <v>0</v>
      </c>
      <c r="L13" s="512">
        <f t="shared" si="3"/>
        <v>0</v>
      </c>
      <c r="M13" s="696">
        <f t="shared" si="4"/>
        <v>0</v>
      </c>
      <c r="N13" s="705"/>
      <c r="O13" s="513"/>
      <c r="P13" s="700">
        <f t="shared" si="5"/>
        <v>0</v>
      </c>
      <c r="Q13" s="512">
        <f t="shared" si="6"/>
        <v>0</v>
      </c>
      <c r="R13" s="513">
        <f t="shared" si="7"/>
        <v>0</v>
      </c>
    </row>
    <row r="14" spans="1:18" x14ac:dyDescent="0.2">
      <c r="A14" s="519" t="s">
        <v>99</v>
      </c>
      <c r="B14" s="509" t="s">
        <v>100</v>
      </c>
      <c r="C14" s="455"/>
      <c r="D14" s="455"/>
      <c r="E14" s="455">
        <f t="shared" si="0"/>
        <v>0</v>
      </c>
      <c r="F14" s="512"/>
      <c r="G14" s="512"/>
      <c r="H14" s="512">
        <f t="shared" si="1"/>
        <v>0</v>
      </c>
      <c r="I14" s="522"/>
      <c r="J14" s="522"/>
      <c r="K14" s="512">
        <f t="shared" si="2"/>
        <v>0</v>
      </c>
      <c r="L14" s="512">
        <f t="shared" si="3"/>
        <v>0</v>
      </c>
      <c r="M14" s="696">
        <f t="shared" si="4"/>
        <v>0</v>
      </c>
      <c r="N14" s="705"/>
      <c r="O14" s="513"/>
      <c r="P14" s="700">
        <f t="shared" si="5"/>
        <v>0</v>
      </c>
      <c r="Q14" s="512">
        <f t="shared" si="6"/>
        <v>0</v>
      </c>
      <c r="R14" s="513">
        <f t="shared" si="7"/>
        <v>0</v>
      </c>
    </row>
    <row r="15" spans="1:18" x14ac:dyDescent="0.2">
      <c r="A15" s="519" t="s">
        <v>101</v>
      </c>
      <c r="B15" s="509" t="s">
        <v>102</v>
      </c>
      <c r="C15" s="455">
        <v>50</v>
      </c>
      <c r="D15" s="455"/>
      <c r="E15" s="455">
        <f t="shared" si="0"/>
        <v>50</v>
      </c>
      <c r="F15" s="512"/>
      <c r="G15" s="512"/>
      <c r="H15" s="512">
        <f t="shared" si="1"/>
        <v>0</v>
      </c>
      <c r="I15" s="522"/>
      <c r="J15" s="522"/>
      <c r="K15" s="512">
        <f t="shared" si="2"/>
        <v>0</v>
      </c>
      <c r="L15" s="512">
        <f t="shared" si="3"/>
        <v>0</v>
      </c>
      <c r="M15" s="696">
        <f t="shared" si="4"/>
        <v>0</v>
      </c>
      <c r="N15" s="705"/>
      <c r="O15" s="513"/>
      <c r="P15" s="700">
        <f t="shared" si="5"/>
        <v>0</v>
      </c>
      <c r="Q15" s="512">
        <f t="shared" si="6"/>
        <v>0</v>
      </c>
      <c r="R15" s="513">
        <f t="shared" si="7"/>
        <v>0</v>
      </c>
    </row>
    <row r="16" spans="1:18" x14ac:dyDescent="0.2">
      <c r="A16" s="519" t="s">
        <v>103</v>
      </c>
      <c r="B16" s="509" t="s">
        <v>104</v>
      </c>
      <c r="C16" s="455"/>
      <c r="D16" s="455"/>
      <c r="E16" s="455">
        <f t="shared" si="0"/>
        <v>0</v>
      </c>
      <c r="F16" s="512"/>
      <c r="G16" s="512"/>
      <c r="H16" s="512">
        <f t="shared" si="1"/>
        <v>0</v>
      </c>
      <c r="I16" s="522">
        <v>600</v>
      </c>
      <c r="J16" s="522"/>
      <c r="K16" s="512">
        <f t="shared" si="2"/>
        <v>600</v>
      </c>
      <c r="L16" s="512">
        <f t="shared" si="3"/>
        <v>0</v>
      </c>
      <c r="M16" s="696">
        <f t="shared" si="4"/>
        <v>600</v>
      </c>
      <c r="N16" s="705"/>
      <c r="O16" s="513"/>
      <c r="P16" s="700">
        <f t="shared" si="5"/>
        <v>0</v>
      </c>
      <c r="Q16" s="512">
        <f t="shared" si="6"/>
        <v>0</v>
      </c>
      <c r="R16" s="513">
        <f t="shared" si="7"/>
        <v>0</v>
      </c>
    </row>
    <row r="17" spans="1:18" s="20" customFormat="1" x14ac:dyDescent="0.2">
      <c r="A17" s="520" t="s">
        <v>105</v>
      </c>
      <c r="B17" s="510" t="s">
        <v>106</v>
      </c>
      <c r="C17" s="456">
        <f t="shared" ref="C17:E17" si="8">SUM(C3:C16)</f>
        <v>46298</v>
      </c>
      <c r="D17" s="456">
        <f t="shared" si="8"/>
        <v>15539</v>
      </c>
      <c r="E17" s="456">
        <f t="shared" si="8"/>
        <v>61837</v>
      </c>
      <c r="F17" s="514">
        <f t="shared" ref="F17:R17" si="9">SUM(F3:F16)</f>
        <v>44184</v>
      </c>
      <c r="G17" s="514">
        <f t="shared" si="9"/>
        <v>18876</v>
      </c>
      <c r="H17" s="514">
        <f t="shared" si="9"/>
        <v>63060</v>
      </c>
      <c r="I17" s="514">
        <f t="shared" si="9"/>
        <v>0</v>
      </c>
      <c r="J17" s="514">
        <f t="shared" si="9"/>
        <v>0</v>
      </c>
      <c r="K17" s="514">
        <f t="shared" si="9"/>
        <v>44184</v>
      </c>
      <c r="L17" s="514">
        <f t="shared" si="9"/>
        <v>18876</v>
      </c>
      <c r="M17" s="697">
        <f t="shared" si="9"/>
        <v>63060</v>
      </c>
      <c r="N17" s="706">
        <f t="shared" si="9"/>
        <v>0</v>
      </c>
      <c r="O17" s="515">
        <f t="shared" si="9"/>
        <v>0</v>
      </c>
      <c r="P17" s="701">
        <f t="shared" si="9"/>
        <v>44184</v>
      </c>
      <c r="Q17" s="514">
        <f t="shared" si="9"/>
        <v>18876</v>
      </c>
      <c r="R17" s="515">
        <f t="shared" si="9"/>
        <v>63060</v>
      </c>
    </row>
    <row r="18" spans="1:18" x14ac:dyDescent="0.2">
      <c r="A18" s="519" t="s">
        <v>107</v>
      </c>
      <c r="B18" s="509" t="s">
        <v>108</v>
      </c>
      <c r="C18" s="455"/>
      <c r="D18" s="455"/>
      <c r="E18" s="455">
        <f t="shared" ref="E18:E20" si="10">SUM(C18:D18)</f>
        <v>0</v>
      </c>
      <c r="F18" s="512"/>
      <c r="G18" s="512"/>
      <c r="H18" s="512">
        <f t="shared" si="1"/>
        <v>0</v>
      </c>
      <c r="I18" s="522"/>
      <c r="J18" s="522"/>
      <c r="K18" s="512">
        <f t="shared" si="2"/>
        <v>0</v>
      </c>
      <c r="L18" s="512">
        <f t="shared" si="3"/>
        <v>0</v>
      </c>
      <c r="M18" s="696">
        <f t="shared" si="4"/>
        <v>0</v>
      </c>
      <c r="N18" s="705"/>
      <c r="O18" s="513"/>
      <c r="P18" s="700">
        <f t="shared" si="5"/>
        <v>0</v>
      </c>
      <c r="Q18" s="512">
        <f t="shared" si="6"/>
        <v>0</v>
      </c>
      <c r="R18" s="513">
        <f t="shared" si="7"/>
        <v>0</v>
      </c>
    </row>
    <row r="19" spans="1:18" ht="25.5" x14ac:dyDescent="0.2">
      <c r="A19" s="519" t="s">
        <v>109</v>
      </c>
      <c r="B19" s="509" t="s">
        <v>110</v>
      </c>
      <c r="C19" s="455">
        <v>123</v>
      </c>
      <c r="D19" s="455">
        <v>360</v>
      </c>
      <c r="E19" s="455">
        <f t="shared" si="10"/>
        <v>483</v>
      </c>
      <c r="F19" s="512">
        <v>234</v>
      </c>
      <c r="G19" s="512">
        <v>420</v>
      </c>
      <c r="H19" s="512">
        <f t="shared" si="1"/>
        <v>654</v>
      </c>
      <c r="I19" s="522"/>
      <c r="J19" s="522"/>
      <c r="K19" s="512">
        <f t="shared" si="2"/>
        <v>234</v>
      </c>
      <c r="L19" s="512">
        <f t="shared" si="3"/>
        <v>420</v>
      </c>
      <c r="M19" s="696">
        <f t="shared" si="4"/>
        <v>654</v>
      </c>
      <c r="N19" s="705"/>
      <c r="O19" s="513"/>
      <c r="P19" s="700">
        <f t="shared" si="5"/>
        <v>234</v>
      </c>
      <c r="Q19" s="512">
        <f t="shared" si="6"/>
        <v>420</v>
      </c>
      <c r="R19" s="513">
        <f t="shared" si="7"/>
        <v>654</v>
      </c>
    </row>
    <row r="20" spans="1:18" x14ac:dyDescent="0.2">
      <c r="A20" s="519" t="s">
        <v>111</v>
      </c>
      <c r="B20" s="509" t="s">
        <v>112</v>
      </c>
      <c r="C20" s="455"/>
      <c r="D20" s="455"/>
      <c r="E20" s="455">
        <f t="shared" si="10"/>
        <v>0</v>
      </c>
      <c r="F20" s="512"/>
      <c r="G20" s="512"/>
      <c r="H20" s="512">
        <f t="shared" si="1"/>
        <v>0</v>
      </c>
      <c r="I20" s="522"/>
      <c r="J20" s="522"/>
      <c r="K20" s="512">
        <f t="shared" si="2"/>
        <v>0</v>
      </c>
      <c r="L20" s="512">
        <f t="shared" si="3"/>
        <v>0</v>
      </c>
      <c r="M20" s="696">
        <f t="shared" si="4"/>
        <v>0</v>
      </c>
      <c r="N20" s="705"/>
      <c r="O20" s="513"/>
      <c r="P20" s="700">
        <f t="shared" si="5"/>
        <v>0</v>
      </c>
      <c r="Q20" s="512">
        <f t="shared" si="6"/>
        <v>0</v>
      </c>
      <c r="R20" s="513">
        <f t="shared" si="7"/>
        <v>0</v>
      </c>
    </row>
    <row r="21" spans="1:18" x14ac:dyDescent="0.2">
      <c r="A21" s="520" t="s">
        <v>113</v>
      </c>
      <c r="B21" s="510" t="s">
        <v>114</v>
      </c>
      <c r="C21" s="456">
        <f t="shared" ref="C21:E21" si="11">SUM(C18:C20)</f>
        <v>123</v>
      </c>
      <c r="D21" s="456">
        <f t="shared" si="11"/>
        <v>360</v>
      </c>
      <c r="E21" s="456">
        <f t="shared" si="11"/>
        <v>483</v>
      </c>
      <c r="F21" s="514">
        <f t="shared" ref="F21:R21" si="12">SUM(F18:F20)</f>
        <v>234</v>
      </c>
      <c r="G21" s="514">
        <f t="shared" si="12"/>
        <v>420</v>
      </c>
      <c r="H21" s="514">
        <f t="shared" si="12"/>
        <v>654</v>
      </c>
      <c r="I21" s="514">
        <f t="shared" si="12"/>
        <v>0</v>
      </c>
      <c r="J21" s="514">
        <f t="shared" si="12"/>
        <v>0</v>
      </c>
      <c r="K21" s="514">
        <f t="shared" si="12"/>
        <v>234</v>
      </c>
      <c r="L21" s="514">
        <f t="shared" si="12"/>
        <v>420</v>
      </c>
      <c r="M21" s="697">
        <f t="shared" si="12"/>
        <v>654</v>
      </c>
      <c r="N21" s="706">
        <f t="shared" si="12"/>
        <v>0</v>
      </c>
      <c r="O21" s="515">
        <f t="shared" si="12"/>
        <v>0</v>
      </c>
      <c r="P21" s="701">
        <f t="shared" si="12"/>
        <v>234</v>
      </c>
      <c r="Q21" s="514">
        <f t="shared" si="12"/>
        <v>420</v>
      </c>
      <c r="R21" s="515">
        <f t="shared" si="12"/>
        <v>654</v>
      </c>
    </row>
    <row r="22" spans="1:18" x14ac:dyDescent="0.2">
      <c r="A22" s="520" t="s">
        <v>115</v>
      </c>
      <c r="B22" s="510" t="s">
        <v>116</v>
      </c>
      <c r="C22" s="456">
        <f t="shared" ref="C22:E22" si="13">SUM(C17,C21)</f>
        <v>46421</v>
      </c>
      <c r="D22" s="456">
        <f t="shared" si="13"/>
        <v>15899</v>
      </c>
      <c r="E22" s="456">
        <f t="shared" si="13"/>
        <v>62320</v>
      </c>
      <c r="F22" s="514">
        <f t="shared" ref="F22:R22" si="14">SUM(F17,F21)</f>
        <v>44418</v>
      </c>
      <c r="G22" s="514">
        <f t="shared" si="14"/>
        <v>19296</v>
      </c>
      <c r="H22" s="514">
        <f t="shared" si="14"/>
        <v>63714</v>
      </c>
      <c r="I22" s="514">
        <f t="shared" si="14"/>
        <v>0</v>
      </c>
      <c r="J22" s="514">
        <f t="shared" si="14"/>
        <v>0</v>
      </c>
      <c r="K22" s="514">
        <f t="shared" si="14"/>
        <v>44418</v>
      </c>
      <c r="L22" s="514">
        <f t="shared" si="14"/>
        <v>19296</v>
      </c>
      <c r="M22" s="697">
        <f t="shared" si="14"/>
        <v>63714</v>
      </c>
      <c r="N22" s="706">
        <f t="shared" si="14"/>
        <v>0</v>
      </c>
      <c r="O22" s="515">
        <f t="shared" si="14"/>
        <v>0</v>
      </c>
      <c r="P22" s="701">
        <f t="shared" si="14"/>
        <v>44418</v>
      </c>
      <c r="Q22" s="514">
        <f t="shared" si="14"/>
        <v>19296</v>
      </c>
      <c r="R22" s="515">
        <f t="shared" si="14"/>
        <v>63714</v>
      </c>
    </row>
    <row r="23" spans="1:18" ht="25.5" x14ac:dyDescent="0.2">
      <c r="A23" s="520" t="s">
        <v>117</v>
      </c>
      <c r="B23" s="510" t="s">
        <v>118</v>
      </c>
      <c r="C23" s="456">
        <f t="shared" ref="C23:E23" si="15">SUM(C24:C30)</f>
        <v>9136</v>
      </c>
      <c r="D23" s="456">
        <f t="shared" si="15"/>
        <v>3206</v>
      </c>
      <c r="E23" s="456">
        <f t="shared" si="15"/>
        <v>12342</v>
      </c>
      <c r="F23" s="514">
        <f t="shared" ref="F23:R23" si="16">SUM(F24:F30)</f>
        <v>8528</v>
      </c>
      <c r="G23" s="514">
        <f t="shared" si="16"/>
        <v>3755</v>
      </c>
      <c r="H23" s="514">
        <f t="shared" si="16"/>
        <v>12283</v>
      </c>
      <c r="I23" s="514">
        <f t="shared" si="16"/>
        <v>0</v>
      </c>
      <c r="J23" s="514">
        <f t="shared" si="16"/>
        <v>0</v>
      </c>
      <c r="K23" s="514">
        <f t="shared" si="16"/>
        <v>8528</v>
      </c>
      <c r="L23" s="514">
        <f t="shared" si="16"/>
        <v>3755</v>
      </c>
      <c r="M23" s="697">
        <f t="shared" si="16"/>
        <v>12283</v>
      </c>
      <c r="N23" s="706">
        <f t="shared" si="16"/>
        <v>0</v>
      </c>
      <c r="O23" s="515">
        <f t="shared" si="16"/>
        <v>0</v>
      </c>
      <c r="P23" s="701">
        <f t="shared" si="16"/>
        <v>8528</v>
      </c>
      <c r="Q23" s="514">
        <f t="shared" si="16"/>
        <v>3755</v>
      </c>
      <c r="R23" s="515">
        <f t="shared" si="16"/>
        <v>12283</v>
      </c>
    </row>
    <row r="24" spans="1:18" x14ac:dyDescent="0.2">
      <c r="A24" s="519" t="s">
        <v>119</v>
      </c>
      <c r="B24" s="509" t="s">
        <v>120</v>
      </c>
      <c r="C24" s="455">
        <v>8670</v>
      </c>
      <c r="D24" s="455">
        <v>2943</v>
      </c>
      <c r="E24" s="455">
        <f t="shared" ref="E24:E33" si="17">SUM(C24:D24)</f>
        <v>11613</v>
      </c>
      <c r="F24" s="512">
        <v>8528</v>
      </c>
      <c r="G24" s="512">
        <v>3755</v>
      </c>
      <c r="H24" s="512">
        <f t="shared" si="1"/>
        <v>12283</v>
      </c>
      <c r="I24" s="522"/>
      <c r="J24" s="522"/>
      <c r="K24" s="512">
        <f t="shared" si="2"/>
        <v>8528</v>
      </c>
      <c r="L24" s="512">
        <f t="shared" si="3"/>
        <v>3755</v>
      </c>
      <c r="M24" s="696">
        <f t="shared" si="4"/>
        <v>12283</v>
      </c>
      <c r="N24" s="705"/>
      <c r="O24" s="513"/>
      <c r="P24" s="700">
        <f t="shared" si="5"/>
        <v>8528</v>
      </c>
      <c r="Q24" s="512">
        <f t="shared" si="6"/>
        <v>3755</v>
      </c>
      <c r="R24" s="513">
        <f t="shared" si="7"/>
        <v>12283</v>
      </c>
    </row>
    <row r="25" spans="1:18" x14ac:dyDescent="0.2">
      <c r="A25" s="519" t="s">
        <v>121</v>
      </c>
      <c r="B25" s="509" t="s">
        <v>122</v>
      </c>
      <c r="C25" s="455"/>
      <c r="D25" s="455"/>
      <c r="E25" s="455">
        <f t="shared" si="17"/>
        <v>0</v>
      </c>
      <c r="F25" s="512"/>
      <c r="G25" s="512"/>
      <c r="H25" s="512">
        <f t="shared" si="1"/>
        <v>0</v>
      </c>
      <c r="I25" s="522"/>
      <c r="J25" s="522"/>
      <c r="K25" s="512">
        <f t="shared" si="2"/>
        <v>0</v>
      </c>
      <c r="L25" s="512">
        <f t="shared" si="3"/>
        <v>0</v>
      </c>
      <c r="M25" s="696">
        <f t="shared" si="4"/>
        <v>0</v>
      </c>
      <c r="N25" s="705"/>
      <c r="O25" s="513"/>
      <c r="P25" s="700">
        <f t="shared" si="5"/>
        <v>0</v>
      </c>
      <c r="Q25" s="512">
        <f t="shared" si="6"/>
        <v>0</v>
      </c>
      <c r="R25" s="513">
        <f t="shared" si="7"/>
        <v>0</v>
      </c>
    </row>
    <row r="26" spans="1:18" x14ac:dyDescent="0.2">
      <c r="A26" s="519" t="s">
        <v>123</v>
      </c>
      <c r="B26" s="509" t="s">
        <v>124</v>
      </c>
      <c r="C26" s="455"/>
      <c r="D26" s="455"/>
      <c r="E26" s="455">
        <f t="shared" si="17"/>
        <v>0</v>
      </c>
      <c r="F26" s="512"/>
      <c r="G26" s="512"/>
      <c r="H26" s="512">
        <f t="shared" si="1"/>
        <v>0</v>
      </c>
      <c r="I26" s="522"/>
      <c r="J26" s="522"/>
      <c r="K26" s="512">
        <f t="shared" si="2"/>
        <v>0</v>
      </c>
      <c r="L26" s="512">
        <f t="shared" si="3"/>
        <v>0</v>
      </c>
      <c r="M26" s="696">
        <f t="shared" si="4"/>
        <v>0</v>
      </c>
      <c r="N26" s="705"/>
      <c r="O26" s="513"/>
      <c r="P26" s="700">
        <f t="shared" si="5"/>
        <v>0</v>
      </c>
      <c r="Q26" s="512">
        <f t="shared" si="6"/>
        <v>0</v>
      </c>
      <c r="R26" s="513">
        <f t="shared" si="7"/>
        <v>0</v>
      </c>
    </row>
    <row r="27" spans="1:18" x14ac:dyDescent="0.2">
      <c r="A27" s="519" t="s">
        <v>125</v>
      </c>
      <c r="B27" s="509" t="s">
        <v>126</v>
      </c>
      <c r="C27" s="455">
        <v>225</v>
      </c>
      <c r="D27" s="455">
        <v>127</v>
      </c>
      <c r="E27" s="455">
        <f t="shared" si="17"/>
        <v>352</v>
      </c>
      <c r="F27" s="512"/>
      <c r="G27" s="512"/>
      <c r="H27" s="512">
        <f t="shared" si="1"/>
        <v>0</v>
      </c>
      <c r="I27" s="522"/>
      <c r="J27" s="522"/>
      <c r="K27" s="512">
        <f t="shared" si="2"/>
        <v>0</v>
      </c>
      <c r="L27" s="512">
        <f t="shared" si="3"/>
        <v>0</v>
      </c>
      <c r="M27" s="696">
        <f t="shared" si="4"/>
        <v>0</v>
      </c>
      <c r="N27" s="705"/>
      <c r="O27" s="513"/>
      <c r="P27" s="700">
        <f t="shared" si="5"/>
        <v>0</v>
      </c>
      <c r="Q27" s="512">
        <f t="shared" si="6"/>
        <v>0</v>
      </c>
      <c r="R27" s="513">
        <f t="shared" si="7"/>
        <v>0</v>
      </c>
    </row>
    <row r="28" spans="1:18" x14ac:dyDescent="0.2">
      <c r="A28" s="519" t="s">
        <v>127</v>
      </c>
      <c r="B28" s="509" t="s">
        <v>128</v>
      </c>
      <c r="C28" s="455"/>
      <c r="D28" s="455"/>
      <c r="E28" s="455">
        <f t="shared" si="17"/>
        <v>0</v>
      </c>
      <c r="F28" s="512"/>
      <c r="G28" s="512"/>
      <c r="H28" s="512">
        <f t="shared" si="1"/>
        <v>0</v>
      </c>
      <c r="I28" s="522"/>
      <c r="J28" s="522"/>
      <c r="K28" s="512">
        <f t="shared" si="2"/>
        <v>0</v>
      </c>
      <c r="L28" s="512">
        <f t="shared" si="3"/>
        <v>0</v>
      </c>
      <c r="M28" s="696">
        <f t="shared" si="4"/>
        <v>0</v>
      </c>
      <c r="N28" s="705"/>
      <c r="O28" s="513"/>
      <c r="P28" s="700">
        <f t="shared" si="5"/>
        <v>0</v>
      </c>
      <c r="Q28" s="512">
        <f t="shared" si="6"/>
        <v>0</v>
      </c>
      <c r="R28" s="513">
        <f t="shared" si="7"/>
        <v>0</v>
      </c>
    </row>
    <row r="29" spans="1:18" ht="25.5" x14ac:dyDescent="0.2">
      <c r="A29" s="519" t="s">
        <v>129</v>
      </c>
      <c r="B29" s="509" t="s">
        <v>130</v>
      </c>
      <c r="C29" s="455"/>
      <c r="D29" s="455"/>
      <c r="E29" s="455">
        <f t="shared" si="17"/>
        <v>0</v>
      </c>
      <c r="F29" s="512"/>
      <c r="G29" s="512"/>
      <c r="H29" s="512">
        <f t="shared" si="1"/>
        <v>0</v>
      </c>
      <c r="I29" s="522"/>
      <c r="J29" s="522"/>
      <c r="K29" s="512">
        <f t="shared" si="2"/>
        <v>0</v>
      </c>
      <c r="L29" s="512">
        <f t="shared" si="3"/>
        <v>0</v>
      </c>
      <c r="M29" s="696">
        <f t="shared" si="4"/>
        <v>0</v>
      </c>
      <c r="N29" s="705"/>
      <c r="O29" s="513"/>
      <c r="P29" s="700">
        <f t="shared" si="5"/>
        <v>0</v>
      </c>
      <c r="Q29" s="512">
        <f t="shared" si="6"/>
        <v>0</v>
      </c>
      <c r="R29" s="513">
        <f t="shared" si="7"/>
        <v>0</v>
      </c>
    </row>
    <row r="30" spans="1:18" x14ac:dyDescent="0.2">
      <c r="A30" s="519" t="s">
        <v>131</v>
      </c>
      <c r="B30" s="509" t="s">
        <v>132</v>
      </c>
      <c r="C30" s="455">
        <v>241</v>
      </c>
      <c r="D30" s="455">
        <v>136</v>
      </c>
      <c r="E30" s="455">
        <f t="shared" si="17"/>
        <v>377</v>
      </c>
      <c r="F30" s="512"/>
      <c r="G30" s="512"/>
      <c r="H30" s="512">
        <f t="shared" si="1"/>
        <v>0</v>
      </c>
      <c r="I30" s="522"/>
      <c r="J30" s="522"/>
      <c r="K30" s="512">
        <f t="shared" si="2"/>
        <v>0</v>
      </c>
      <c r="L30" s="512">
        <f t="shared" si="3"/>
        <v>0</v>
      </c>
      <c r="M30" s="696">
        <f t="shared" si="4"/>
        <v>0</v>
      </c>
      <c r="N30" s="705"/>
      <c r="O30" s="513"/>
      <c r="P30" s="700">
        <f t="shared" si="5"/>
        <v>0</v>
      </c>
      <c r="Q30" s="512">
        <f t="shared" si="6"/>
        <v>0</v>
      </c>
      <c r="R30" s="513">
        <f t="shared" si="7"/>
        <v>0</v>
      </c>
    </row>
    <row r="31" spans="1:18" x14ac:dyDescent="0.2">
      <c r="A31" s="519" t="s">
        <v>133</v>
      </c>
      <c r="B31" s="509" t="s">
        <v>134</v>
      </c>
      <c r="C31" s="455">
        <v>568</v>
      </c>
      <c r="D31" s="455">
        <v>51</v>
      </c>
      <c r="E31" s="455">
        <f t="shared" si="17"/>
        <v>619</v>
      </c>
      <c r="F31" s="512">
        <v>600</v>
      </c>
      <c r="G31" s="512">
        <v>59</v>
      </c>
      <c r="H31" s="512">
        <f t="shared" si="1"/>
        <v>659</v>
      </c>
      <c r="I31" s="522"/>
      <c r="J31" s="522"/>
      <c r="K31" s="512">
        <f t="shared" si="2"/>
        <v>600</v>
      </c>
      <c r="L31" s="512">
        <f t="shared" si="3"/>
        <v>59</v>
      </c>
      <c r="M31" s="696">
        <f t="shared" si="4"/>
        <v>659</v>
      </c>
      <c r="N31" s="705"/>
      <c r="O31" s="513"/>
      <c r="P31" s="700">
        <f t="shared" si="5"/>
        <v>600</v>
      </c>
      <c r="Q31" s="512">
        <f t="shared" si="6"/>
        <v>59</v>
      </c>
      <c r="R31" s="513">
        <f t="shared" si="7"/>
        <v>659</v>
      </c>
    </row>
    <row r="32" spans="1:18" x14ac:dyDescent="0.2">
      <c r="A32" s="519" t="s">
        <v>135</v>
      </c>
      <c r="B32" s="509" t="s">
        <v>136</v>
      </c>
      <c r="C32" s="455">
        <v>321</v>
      </c>
      <c r="D32" s="455">
        <v>13499</v>
      </c>
      <c r="E32" s="455">
        <f t="shared" si="17"/>
        <v>13820</v>
      </c>
      <c r="F32" s="512">
        <v>332</v>
      </c>
      <c r="G32" s="512">
        <v>14968</v>
      </c>
      <c r="H32" s="512">
        <f t="shared" si="1"/>
        <v>15300</v>
      </c>
      <c r="I32" s="522"/>
      <c r="J32" s="522"/>
      <c r="K32" s="512">
        <f t="shared" si="2"/>
        <v>332</v>
      </c>
      <c r="L32" s="512">
        <f t="shared" si="3"/>
        <v>14968</v>
      </c>
      <c r="M32" s="696">
        <f t="shared" si="4"/>
        <v>15300</v>
      </c>
      <c r="N32" s="705">
        <v>177</v>
      </c>
      <c r="O32" s="513">
        <v>348</v>
      </c>
      <c r="P32" s="700">
        <f t="shared" si="5"/>
        <v>509</v>
      </c>
      <c r="Q32" s="512">
        <f t="shared" si="6"/>
        <v>15316</v>
      </c>
      <c r="R32" s="513">
        <f t="shared" si="7"/>
        <v>15825</v>
      </c>
    </row>
    <row r="33" spans="1:18" x14ac:dyDescent="0.2">
      <c r="A33" s="519" t="s">
        <v>137</v>
      </c>
      <c r="B33" s="509" t="s">
        <v>138</v>
      </c>
      <c r="C33" s="455"/>
      <c r="D33" s="455"/>
      <c r="E33" s="455">
        <f t="shared" si="17"/>
        <v>0</v>
      </c>
      <c r="F33" s="512"/>
      <c r="G33" s="512"/>
      <c r="H33" s="512">
        <f t="shared" si="1"/>
        <v>0</v>
      </c>
      <c r="I33" s="522"/>
      <c r="J33" s="522"/>
      <c r="K33" s="512">
        <f t="shared" si="2"/>
        <v>0</v>
      </c>
      <c r="L33" s="512">
        <f t="shared" si="3"/>
        <v>0</v>
      </c>
      <c r="M33" s="696">
        <f t="shared" si="4"/>
        <v>0</v>
      </c>
      <c r="N33" s="705"/>
      <c r="O33" s="513"/>
      <c r="P33" s="700">
        <f t="shared" si="5"/>
        <v>0</v>
      </c>
      <c r="Q33" s="512">
        <f t="shared" si="6"/>
        <v>0</v>
      </c>
      <c r="R33" s="513">
        <f t="shared" si="7"/>
        <v>0</v>
      </c>
    </row>
    <row r="34" spans="1:18" x14ac:dyDescent="0.2">
      <c r="A34" s="520" t="s">
        <v>139</v>
      </c>
      <c r="B34" s="510" t="s">
        <v>140</v>
      </c>
      <c r="C34" s="456">
        <f t="shared" ref="C34:E34" si="18">SUM(C31:C33)</f>
        <v>889</v>
      </c>
      <c r="D34" s="456">
        <f t="shared" si="18"/>
        <v>13550</v>
      </c>
      <c r="E34" s="456">
        <f t="shared" si="18"/>
        <v>14439</v>
      </c>
      <c r="F34" s="514">
        <f t="shared" ref="F34:R34" si="19">SUM(F31:F33)</f>
        <v>932</v>
      </c>
      <c r="G34" s="514">
        <f t="shared" si="19"/>
        <v>15027</v>
      </c>
      <c r="H34" s="514">
        <f t="shared" si="19"/>
        <v>15959</v>
      </c>
      <c r="I34" s="514">
        <f t="shared" si="19"/>
        <v>0</v>
      </c>
      <c r="J34" s="514">
        <f t="shared" si="19"/>
        <v>0</v>
      </c>
      <c r="K34" s="514">
        <f t="shared" si="19"/>
        <v>932</v>
      </c>
      <c r="L34" s="514">
        <f t="shared" si="19"/>
        <v>15027</v>
      </c>
      <c r="M34" s="697">
        <f t="shared" si="19"/>
        <v>15959</v>
      </c>
      <c r="N34" s="706">
        <f t="shared" si="19"/>
        <v>177</v>
      </c>
      <c r="O34" s="515">
        <f t="shared" si="19"/>
        <v>348</v>
      </c>
      <c r="P34" s="701">
        <f t="shared" si="19"/>
        <v>1109</v>
      </c>
      <c r="Q34" s="514">
        <f t="shared" si="19"/>
        <v>15375</v>
      </c>
      <c r="R34" s="515">
        <f t="shared" si="19"/>
        <v>16484</v>
      </c>
    </row>
    <row r="35" spans="1:18" x14ac:dyDescent="0.2">
      <c r="A35" s="519" t="s">
        <v>141</v>
      </c>
      <c r="B35" s="509" t="s">
        <v>142</v>
      </c>
      <c r="C35" s="455">
        <v>42</v>
      </c>
      <c r="D35" s="455">
        <v>43</v>
      </c>
      <c r="E35" s="455">
        <f t="shared" ref="E35:E36" si="20">SUM(C35:D35)</f>
        <v>85</v>
      </c>
      <c r="F35" s="512">
        <v>45</v>
      </c>
      <c r="G35" s="512">
        <v>45</v>
      </c>
      <c r="H35" s="512">
        <f t="shared" si="1"/>
        <v>90</v>
      </c>
      <c r="I35" s="522"/>
      <c r="J35" s="522"/>
      <c r="K35" s="512">
        <f t="shared" si="2"/>
        <v>45</v>
      </c>
      <c r="L35" s="512">
        <f t="shared" si="3"/>
        <v>45</v>
      </c>
      <c r="M35" s="696">
        <f t="shared" si="4"/>
        <v>90</v>
      </c>
      <c r="N35" s="705"/>
      <c r="O35" s="513"/>
      <c r="P35" s="700">
        <f t="shared" si="5"/>
        <v>45</v>
      </c>
      <c r="Q35" s="512">
        <f t="shared" si="6"/>
        <v>45</v>
      </c>
      <c r="R35" s="513">
        <f t="shared" si="7"/>
        <v>90</v>
      </c>
    </row>
    <row r="36" spans="1:18" x14ac:dyDescent="0.2">
      <c r="A36" s="519" t="s">
        <v>143</v>
      </c>
      <c r="B36" s="509" t="s">
        <v>144</v>
      </c>
      <c r="C36" s="455">
        <v>80</v>
      </c>
      <c r="D36" s="455">
        <v>70</v>
      </c>
      <c r="E36" s="455">
        <f t="shared" si="20"/>
        <v>150</v>
      </c>
      <c r="F36" s="512">
        <v>80</v>
      </c>
      <c r="G36" s="512">
        <v>70</v>
      </c>
      <c r="H36" s="512">
        <f t="shared" si="1"/>
        <v>150</v>
      </c>
      <c r="I36" s="522"/>
      <c r="J36" s="522"/>
      <c r="K36" s="512">
        <f t="shared" si="2"/>
        <v>80</v>
      </c>
      <c r="L36" s="512">
        <f t="shared" si="3"/>
        <v>70</v>
      </c>
      <c r="M36" s="696">
        <f t="shared" si="4"/>
        <v>150</v>
      </c>
      <c r="N36" s="705"/>
      <c r="O36" s="513"/>
      <c r="P36" s="700">
        <f t="shared" si="5"/>
        <v>80</v>
      </c>
      <c r="Q36" s="512">
        <f t="shared" si="6"/>
        <v>70</v>
      </c>
      <c r="R36" s="513">
        <f t="shared" si="7"/>
        <v>150</v>
      </c>
    </row>
    <row r="37" spans="1:18" x14ac:dyDescent="0.2">
      <c r="A37" s="520" t="s">
        <v>145</v>
      </c>
      <c r="B37" s="510" t="s">
        <v>146</v>
      </c>
      <c r="C37" s="456">
        <f t="shared" ref="C37:E37" si="21">SUM(C35:C36)</f>
        <v>122</v>
      </c>
      <c r="D37" s="456">
        <f t="shared" si="21"/>
        <v>113</v>
      </c>
      <c r="E37" s="456">
        <f t="shared" si="21"/>
        <v>235</v>
      </c>
      <c r="F37" s="514">
        <f t="shared" ref="F37:R37" si="22">SUM(F35:F36)</f>
        <v>125</v>
      </c>
      <c r="G37" s="514">
        <f t="shared" si="22"/>
        <v>115</v>
      </c>
      <c r="H37" s="514">
        <f t="shared" si="22"/>
        <v>240</v>
      </c>
      <c r="I37" s="514">
        <f t="shared" si="22"/>
        <v>0</v>
      </c>
      <c r="J37" s="514">
        <f t="shared" si="22"/>
        <v>0</v>
      </c>
      <c r="K37" s="514">
        <f t="shared" si="22"/>
        <v>125</v>
      </c>
      <c r="L37" s="514">
        <f t="shared" si="22"/>
        <v>115</v>
      </c>
      <c r="M37" s="697">
        <f t="shared" si="22"/>
        <v>240</v>
      </c>
      <c r="N37" s="706">
        <f t="shared" si="22"/>
        <v>0</v>
      </c>
      <c r="O37" s="515">
        <f t="shared" si="22"/>
        <v>0</v>
      </c>
      <c r="P37" s="701">
        <f t="shared" si="22"/>
        <v>125</v>
      </c>
      <c r="Q37" s="514">
        <f t="shared" si="22"/>
        <v>115</v>
      </c>
      <c r="R37" s="515">
        <f t="shared" si="22"/>
        <v>240</v>
      </c>
    </row>
    <row r="38" spans="1:18" x14ac:dyDescent="0.2">
      <c r="A38" s="519" t="s">
        <v>147</v>
      </c>
      <c r="B38" s="509" t="s">
        <v>148</v>
      </c>
      <c r="C38" s="455">
        <v>896</v>
      </c>
      <c r="D38" s="455">
        <v>570</v>
      </c>
      <c r="E38" s="455">
        <f t="shared" ref="E38:E44" si="23">SUM(C38:D38)</f>
        <v>1466</v>
      </c>
      <c r="F38" s="512">
        <v>815</v>
      </c>
      <c r="G38" s="512">
        <v>720</v>
      </c>
      <c r="H38" s="512">
        <f t="shared" si="1"/>
        <v>1535</v>
      </c>
      <c r="I38" s="522"/>
      <c r="J38" s="522"/>
      <c r="K38" s="512">
        <f t="shared" si="2"/>
        <v>815</v>
      </c>
      <c r="L38" s="512">
        <f t="shared" si="3"/>
        <v>720</v>
      </c>
      <c r="M38" s="696">
        <f t="shared" si="4"/>
        <v>1535</v>
      </c>
      <c r="N38" s="705"/>
      <c r="O38" s="513"/>
      <c r="P38" s="700">
        <f t="shared" si="5"/>
        <v>815</v>
      </c>
      <c r="Q38" s="512">
        <f t="shared" si="6"/>
        <v>720</v>
      </c>
      <c r="R38" s="513">
        <f t="shared" si="7"/>
        <v>1535</v>
      </c>
    </row>
    <row r="39" spans="1:18" x14ac:dyDescent="0.2">
      <c r="A39" s="519" t="s">
        <v>149</v>
      </c>
      <c r="B39" s="509" t="s">
        <v>150</v>
      </c>
      <c r="C39" s="455"/>
      <c r="D39" s="455">
        <v>175</v>
      </c>
      <c r="E39" s="455">
        <f t="shared" si="23"/>
        <v>175</v>
      </c>
      <c r="F39" s="512"/>
      <c r="G39" s="512">
        <v>200</v>
      </c>
      <c r="H39" s="512">
        <f t="shared" si="1"/>
        <v>200</v>
      </c>
      <c r="I39" s="522"/>
      <c r="J39" s="522"/>
      <c r="K39" s="512">
        <f t="shared" si="2"/>
        <v>0</v>
      </c>
      <c r="L39" s="512">
        <f t="shared" si="3"/>
        <v>200</v>
      </c>
      <c r="M39" s="696">
        <f t="shared" si="4"/>
        <v>200</v>
      </c>
      <c r="N39" s="705"/>
      <c r="O39" s="513"/>
      <c r="P39" s="700">
        <f t="shared" si="5"/>
        <v>0</v>
      </c>
      <c r="Q39" s="512">
        <f t="shared" si="6"/>
        <v>200</v>
      </c>
      <c r="R39" s="513">
        <f t="shared" si="7"/>
        <v>200</v>
      </c>
    </row>
    <row r="40" spans="1:18" x14ac:dyDescent="0.2">
      <c r="A40" s="519" t="s">
        <v>151</v>
      </c>
      <c r="B40" s="509" t="s">
        <v>152</v>
      </c>
      <c r="C40" s="455"/>
      <c r="D40" s="455">
        <v>216</v>
      </c>
      <c r="E40" s="455">
        <f t="shared" si="23"/>
        <v>216</v>
      </c>
      <c r="F40" s="512"/>
      <c r="G40" s="512">
        <v>216</v>
      </c>
      <c r="H40" s="512">
        <f t="shared" si="1"/>
        <v>216</v>
      </c>
      <c r="I40" s="522"/>
      <c r="J40" s="522"/>
      <c r="K40" s="512">
        <f t="shared" si="2"/>
        <v>0</v>
      </c>
      <c r="L40" s="512">
        <f t="shared" si="3"/>
        <v>216</v>
      </c>
      <c r="M40" s="696">
        <f t="shared" si="4"/>
        <v>216</v>
      </c>
      <c r="N40" s="705"/>
      <c r="O40" s="513"/>
      <c r="P40" s="700">
        <f t="shared" si="5"/>
        <v>0</v>
      </c>
      <c r="Q40" s="512">
        <f t="shared" si="6"/>
        <v>216</v>
      </c>
      <c r="R40" s="513">
        <f t="shared" si="7"/>
        <v>216</v>
      </c>
    </row>
    <row r="41" spans="1:18" x14ac:dyDescent="0.2">
      <c r="A41" s="519" t="s">
        <v>153</v>
      </c>
      <c r="B41" s="509" t="s">
        <v>154</v>
      </c>
      <c r="C41" s="455">
        <v>193</v>
      </c>
      <c r="D41" s="455">
        <v>140</v>
      </c>
      <c r="E41" s="455">
        <f t="shared" si="23"/>
        <v>333</v>
      </c>
      <c r="F41" s="512">
        <v>243</v>
      </c>
      <c r="G41" s="512">
        <v>200</v>
      </c>
      <c r="H41" s="512">
        <f t="shared" si="1"/>
        <v>443</v>
      </c>
      <c r="I41" s="522"/>
      <c r="J41" s="522"/>
      <c r="K41" s="512">
        <f t="shared" si="2"/>
        <v>243</v>
      </c>
      <c r="L41" s="512">
        <f t="shared" si="3"/>
        <v>200</v>
      </c>
      <c r="M41" s="696">
        <f t="shared" si="4"/>
        <v>443</v>
      </c>
      <c r="N41" s="705"/>
      <c r="O41" s="513"/>
      <c r="P41" s="700">
        <f t="shared" si="5"/>
        <v>243</v>
      </c>
      <c r="Q41" s="512">
        <f t="shared" si="6"/>
        <v>200</v>
      </c>
      <c r="R41" s="513">
        <f t="shared" si="7"/>
        <v>443</v>
      </c>
    </row>
    <row r="42" spans="1:18" x14ac:dyDescent="0.2">
      <c r="A42" s="519" t="s">
        <v>155</v>
      </c>
      <c r="B42" s="509" t="s">
        <v>156</v>
      </c>
      <c r="C42" s="455"/>
      <c r="D42" s="455"/>
      <c r="E42" s="455">
        <f t="shared" si="23"/>
        <v>0</v>
      </c>
      <c r="F42" s="512"/>
      <c r="G42" s="512"/>
      <c r="H42" s="512">
        <f t="shared" si="1"/>
        <v>0</v>
      </c>
      <c r="I42" s="522"/>
      <c r="J42" s="522"/>
      <c r="K42" s="512">
        <f t="shared" si="2"/>
        <v>0</v>
      </c>
      <c r="L42" s="512">
        <f t="shared" si="3"/>
        <v>0</v>
      </c>
      <c r="M42" s="696">
        <f t="shared" si="4"/>
        <v>0</v>
      </c>
      <c r="N42" s="705"/>
      <c r="O42" s="513"/>
      <c r="P42" s="700">
        <f t="shared" si="5"/>
        <v>0</v>
      </c>
      <c r="Q42" s="512">
        <f t="shared" si="6"/>
        <v>0</v>
      </c>
      <c r="R42" s="513">
        <f t="shared" si="7"/>
        <v>0</v>
      </c>
    </row>
    <row r="43" spans="1:18" x14ac:dyDescent="0.2">
      <c r="A43" s="519" t="s">
        <v>157</v>
      </c>
      <c r="B43" s="509" t="s">
        <v>158</v>
      </c>
      <c r="C43" s="455">
        <v>254</v>
      </c>
      <c r="D43" s="455">
        <v>65</v>
      </c>
      <c r="E43" s="455">
        <f t="shared" si="23"/>
        <v>319</v>
      </c>
      <c r="F43" s="512">
        <v>389</v>
      </c>
      <c r="G43" s="512">
        <v>90</v>
      </c>
      <c r="H43" s="512">
        <f t="shared" si="1"/>
        <v>479</v>
      </c>
      <c r="I43" s="522"/>
      <c r="J43" s="522"/>
      <c r="K43" s="512">
        <f t="shared" si="2"/>
        <v>389</v>
      </c>
      <c r="L43" s="512">
        <f t="shared" si="3"/>
        <v>90</v>
      </c>
      <c r="M43" s="696">
        <f t="shared" si="4"/>
        <v>479</v>
      </c>
      <c r="N43" s="705"/>
      <c r="O43" s="513"/>
      <c r="P43" s="700">
        <f t="shared" si="5"/>
        <v>389</v>
      </c>
      <c r="Q43" s="512">
        <f t="shared" si="6"/>
        <v>90</v>
      </c>
      <c r="R43" s="513">
        <f t="shared" si="7"/>
        <v>479</v>
      </c>
    </row>
    <row r="44" spans="1:18" x14ac:dyDescent="0.2">
      <c r="A44" s="519" t="s">
        <v>159</v>
      </c>
      <c r="B44" s="509" t="s">
        <v>160</v>
      </c>
      <c r="C44" s="455">
        <v>715</v>
      </c>
      <c r="D44" s="455">
        <v>314</v>
      </c>
      <c r="E44" s="455">
        <f t="shared" si="23"/>
        <v>1029</v>
      </c>
      <c r="F44" s="512">
        <v>845</v>
      </c>
      <c r="G44" s="512">
        <v>314</v>
      </c>
      <c r="H44" s="512">
        <f t="shared" si="1"/>
        <v>1159</v>
      </c>
      <c r="I44" s="522">
        <v>-1</v>
      </c>
      <c r="J44" s="522"/>
      <c r="K44" s="512">
        <f t="shared" si="2"/>
        <v>844</v>
      </c>
      <c r="L44" s="512">
        <f t="shared" si="3"/>
        <v>314</v>
      </c>
      <c r="M44" s="696">
        <f t="shared" si="4"/>
        <v>1158</v>
      </c>
      <c r="N44" s="705"/>
      <c r="O44" s="513"/>
      <c r="P44" s="700">
        <f t="shared" si="5"/>
        <v>845</v>
      </c>
      <c r="Q44" s="512">
        <f t="shared" si="6"/>
        <v>314</v>
      </c>
      <c r="R44" s="513">
        <f t="shared" si="7"/>
        <v>1159</v>
      </c>
    </row>
    <row r="45" spans="1:18" x14ac:dyDescent="0.2">
      <c r="A45" s="520">
        <v>43</v>
      </c>
      <c r="B45" s="510" t="s">
        <v>161</v>
      </c>
      <c r="C45" s="456">
        <f t="shared" ref="C45:E45" si="24">SUM(C38:C44)</f>
        <v>2058</v>
      </c>
      <c r="D45" s="456">
        <f t="shared" si="24"/>
        <v>1480</v>
      </c>
      <c r="E45" s="456">
        <f t="shared" si="24"/>
        <v>3538</v>
      </c>
      <c r="F45" s="514">
        <f t="shared" ref="F45:R45" si="25">SUM(F38:F44)</f>
        <v>2292</v>
      </c>
      <c r="G45" s="514">
        <f t="shared" si="25"/>
        <v>1740</v>
      </c>
      <c r="H45" s="514">
        <f t="shared" si="25"/>
        <v>4032</v>
      </c>
      <c r="I45" s="514">
        <f t="shared" si="25"/>
        <v>-1</v>
      </c>
      <c r="J45" s="514">
        <f t="shared" si="25"/>
        <v>0</v>
      </c>
      <c r="K45" s="514">
        <f t="shared" si="25"/>
        <v>2291</v>
      </c>
      <c r="L45" s="514">
        <f t="shared" si="25"/>
        <v>1740</v>
      </c>
      <c r="M45" s="697">
        <f t="shared" si="25"/>
        <v>4031</v>
      </c>
      <c r="N45" s="706">
        <f t="shared" si="25"/>
        <v>0</v>
      </c>
      <c r="O45" s="515">
        <f t="shared" si="25"/>
        <v>0</v>
      </c>
      <c r="P45" s="701">
        <f t="shared" si="25"/>
        <v>2292</v>
      </c>
      <c r="Q45" s="514">
        <f t="shared" si="25"/>
        <v>1740</v>
      </c>
      <c r="R45" s="515">
        <f t="shared" si="25"/>
        <v>4032</v>
      </c>
    </row>
    <row r="46" spans="1:18" x14ac:dyDescent="0.2">
      <c r="A46" s="519">
        <v>44</v>
      </c>
      <c r="B46" s="509" t="s">
        <v>162</v>
      </c>
      <c r="C46" s="455">
        <v>80</v>
      </c>
      <c r="D46" s="455">
        <v>40</v>
      </c>
      <c r="E46" s="455">
        <f t="shared" ref="E46:E47" si="26">SUM(C46:D46)</f>
        <v>120</v>
      </c>
      <c r="F46" s="512">
        <v>90</v>
      </c>
      <c r="G46" s="512">
        <v>40</v>
      </c>
      <c r="H46" s="512">
        <f t="shared" si="1"/>
        <v>130</v>
      </c>
      <c r="I46" s="522"/>
      <c r="J46" s="522"/>
      <c r="K46" s="512">
        <f t="shared" si="2"/>
        <v>90</v>
      </c>
      <c r="L46" s="512">
        <f t="shared" si="3"/>
        <v>40</v>
      </c>
      <c r="M46" s="696">
        <f t="shared" si="4"/>
        <v>130</v>
      </c>
      <c r="N46" s="705"/>
      <c r="O46" s="513"/>
      <c r="P46" s="700">
        <f t="shared" si="5"/>
        <v>90</v>
      </c>
      <c r="Q46" s="512">
        <f t="shared" si="6"/>
        <v>40</v>
      </c>
      <c r="R46" s="513">
        <f t="shared" si="7"/>
        <v>130</v>
      </c>
    </row>
    <row r="47" spans="1:18" x14ac:dyDescent="0.2">
      <c r="A47" s="519">
        <v>45</v>
      </c>
      <c r="B47" s="509" t="s">
        <v>163</v>
      </c>
      <c r="C47" s="455"/>
      <c r="D47" s="455"/>
      <c r="E47" s="455">
        <f t="shared" si="26"/>
        <v>0</v>
      </c>
      <c r="F47" s="512"/>
      <c r="G47" s="512"/>
      <c r="H47" s="512">
        <f t="shared" si="1"/>
        <v>0</v>
      </c>
      <c r="I47" s="522"/>
      <c r="J47" s="522"/>
      <c r="K47" s="512">
        <f t="shared" si="2"/>
        <v>0</v>
      </c>
      <c r="L47" s="512">
        <f t="shared" si="3"/>
        <v>0</v>
      </c>
      <c r="M47" s="696">
        <f t="shared" si="4"/>
        <v>0</v>
      </c>
      <c r="N47" s="705"/>
      <c r="O47" s="513"/>
      <c r="P47" s="700">
        <f t="shared" si="5"/>
        <v>0</v>
      </c>
      <c r="Q47" s="512">
        <f t="shared" si="6"/>
        <v>0</v>
      </c>
      <c r="R47" s="513">
        <f t="shared" si="7"/>
        <v>0</v>
      </c>
    </row>
    <row r="48" spans="1:18" x14ac:dyDescent="0.2">
      <c r="A48" s="520">
        <v>46</v>
      </c>
      <c r="B48" s="510" t="s">
        <v>164</v>
      </c>
      <c r="C48" s="456">
        <f t="shared" ref="C48:E48" si="27">SUM(C46:C47)</f>
        <v>80</v>
      </c>
      <c r="D48" s="456">
        <f t="shared" si="27"/>
        <v>40</v>
      </c>
      <c r="E48" s="456">
        <f t="shared" si="27"/>
        <v>120</v>
      </c>
      <c r="F48" s="514">
        <f t="shared" ref="F48:R48" si="28">SUM(F46:F47)</f>
        <v>90</v>
      </c>
      <c r="G48" s="514">
        <f t="shared" si="28"/>
        <v>40</v>
      </c>
      <c r="H48" s="514">
        <f t="shared" si="28"/>
        <v>130</v>
      </c>
      <c r="I48" s="514">
        <f t="shared" si="28"/>
        <v>0</v>
      </c>
      <c r="J48" s="514">
        <f t="shared" si="28"/>
        <v>0</v>
      </c>
      <c r="K48" s="514">
        <f t="shared" si="28"/>
        <v>90</v>
      </c>
      <c r="L48" s="514">
        <f t="shared" si="28"/>
        <v>40</v>
      </c>
      <c r="M48" s="697">
        <f t="shared" si="28"/>
        <v>130</v>
      </c>
      <c r="N48" s="706">
        <f t="shared" si="28"/>
        <v>0</v>
      </c>
      <c r="O48" s="515">
        <f t="shared" si="28"/>
        <v>0</v>
      </c>
      <c r="P48" s="701">
        <f t="shared" si="28"/>
        <v>90</v>
      </c>
      <c r="Q48" s="514">
        <f t="shared" si="28"/>
        <v>40</v>
      </c>
      <c r="R48" s="515">
        <f t="shared" si="28"/>
        <v>130</v>
      </c>
    </row>
    <row r="49" spans="1:18" x14ac:dyDescent="0.2">
      <c r="A49" s="519">
        <v>47</v>
      </c>
      <c r="B49" s="509" t="s">
        <v>165</v>
      </c>
      <c r="C49" s="455">
        <v>661</v>
      </c>
      <c r="D49" s="455">
        <v>3077</v>
      </c>
      <c r="E49" s="455">
        <f t="shared" ref="E49:E53" si="29">SUM(C49:D49)</f>
        <v>3738</v>
      </c>
      <c r="F49" s="512">
        <v>670</v>
      </c>
      <c r="G49" s="512">
        <v>3489</v>
      </c>
      <c r="H49" s="512">
        <f t="shared" si="1"/>
        <v>4159</v>
      </c>
      <c r="I49" s="522"/>
      <c r="J49" s="522">
        <v>-101</v>
      </c>
      <c r="K49" s="512">
        <f t="shared" si="2"/>
        <v>670</v>
      </c>
      <c r="L49" s="512">
        <f t="shared" si="3"/>
        <v>3388</v>
      </c>
      <c r="M49" s="696">
        <f t="shared" si="4"/>
        <v>4058</v>
      </c>
      <c r="N49" s="705"/>
      <c r="O49" s="513">
        <v>52</v>
      </c>
      <c r="P49" s="700">
        <f t="shared" si="5"/>
        <v>670</v>
      </c>
      <c r="Q49" s="512">
        <f t="shared" si="6"/>
        <v>3541</v>
      </c>
      <c r="R49" s="513">
        <f t="shared" si="7"/>
        <v>4211</v>
      </c>
    </row>
    <row r="50" spans="1:18" x14ac:dyDescent="0.2">
      <c r="A50" s="519">
        <v>48</v>
      </c>
      <c r="B50" s="509" t="s">
        <v>166</v>
      </c>
      <c r="C50" s="455"/>
      <c r="D50" s="455">
        <v>544</v>
      </c>
      <c r="E50" s="455">
        <f t="shared" si="29"/>
        <v>544</v>
      </c>
      <c r="F50" s="512"/>
      <c r="G50" s="512">
        <v>465</v>
      </c>
      <c r="H50" s="512">
        <f t="shared" si="1"/>
        <v>465</v>
      </c>
      <c r="I50" s="522"/>
      <c r="J50" s="522">
        <v>101</v>
      </c>
      <c r="K50" s="512">
        <f t="shared" si="2"/>
        <v>0</v>
      </c>
      <c r="L50" s="512">
        <f t="shared" si="3"/>
        <v>566</v>
      </c>
      <c r="M50" s="696">
        <f t="shared" si="4"/>
        <v>566</v>
      </c>
      <c r="N50" s="705"/>
      <c r="O50" s="513"/>
      <c r="P50" s="700">
        <f t="shared" si="5"/>
        <v>0</v>
      </c>
      <c r="Q50" s="512">
        <f t="shared" si="6"/>
        <v>465</v>
      </c>
      <c r="R50" s="513">
        <f t="shared" si="7"/>
        <v>465</v>
      </c>
    </row>
    <row r="51" spans="1:18" x14ac:dyDescent="0.2">
      <c r="A51" s="519">
        <v>49</v>
      </c>
      <c r="B51" s="509" t="s">
        <v>167</v>
      </c>
      <c r="C51" s="455"/>
      <c r="D51" s="455"/>
      <c r="E51" s="455">
        <f t="shared" si="29"/>
        <v>0</v>
      </c>
      <c r="F51" s="512"/>
      <c r="G51" s="512"/>
      <c r="H51" s="512">
        <f t="shared" si="1"/>
        <v>0</v>
      </c>
      <c r="I51" s="522"/>
      <c r="J51" s="522"/>
      <c r="K51" s="512">
        <f t="shared" si="2"/>
        <v>0</v>
      </c>
      <c r="L51" s="512">
        <f t="shared" si="3"/>
        <v>0</v>
      </c>
      <c r="M51" s="696">
        <f t="shared" si="4"/>
        <v>0</v>
      </c>
      <c r="N51" s="705"/>
      <c r="O51" s="513"/>
      <c r="P51" s="700">
        <f t="shared" si="5"/>
        <v>0</v>
      </c>
      <c r="Q51" s="512">
        <f t="shared" si="6"/>
        <v>0</v>
      </c>
      <c r="R51" s="513">
        <f t="shared" si="7"/>
        <v>0</v>
      </c>
    </row>
    <row r="52" spans="1:18" x14ac:dyDescent="0.2">
      <c r="A52" s="519">
        <v>50</v>
      </c>
      <c r="B52" s="509" t="s">
        <v>168</v>
      </c>
      <c r="C52" s="455"/>
      <c r="D52" s="455"/>
      <c r="E52" s="455">
        <f t="shared" si="29"/>
        <v>0</v>
      </c>
      <c r="F52" s="512"/>
      <c r="G52" s="512"/>
      <c r="H52" s="512">
        <f t="shared" si="1"/>
        <v>0</v>
      </c>
      <c r="I52" s="522"/>
      <c r="J52" s="522"/>
      <c r="K52" s="512">
        <f t="shared" si="2"/>
        <v>0</v>
      </c>
      <c r="L52" s="512">
        <f t="shared" si="3"/>
        <v>0</v>
      </c>
      <c r="M52" s="696">
        <f t="shared" si="4"/>
        <v>0</v>
      </c>
      <c r="N52" s="705"/>
      <c r="O52" s="513"/>
      <c r="P52" s="700">
        <f t="shared" si="5"/>
        <v>0</v>
      </c>
      <c r="Q52" s="512">
        <f t="shared" si="6"/>
        <v>0</v>
      </c>
      <c r="R52" s="513">
        <f t="shared" si="7"/>
        <v>0</v>
      </c>
    </row>
    <row r="53" spans="1:18" x14ac:dyDescent="0.2">
      <c r="A53" s="519">
        <v>51</v>
      </c>
      <c r="B53" s="509" t="s">
        <v>169</v>
      </c>
      <c r="C53" s="455"/>
      <c r="D53" s="455"/>
      <c r="E53" s="455">
        <f t="shared" si="29"/>
        <v>0</v>
      </c>
      <c r="F53" s="512"/>
      <c r="G53" s="512"/>
      <c r="H53" s="512">
        <f t="shared" si="1"/>
        <v>0</v>
      </c>
      <c r="I53" s="522">
        <v>1</v>
      </c>
      <c r="J53" s="522"/>
      <c r="K53" s="512">
        <f t="shared" si="2"/>
        <v>1</v>
      </c>
      <c r="L53" s="512">
        <f t="shared" si="3"/>
        <v>0</v>
      </c>
      <c r="M53" s="696">
        <f t="shared" si="4"/>
        <v>1</v>
      </c>
      <c r="N53" s="705"/>
      <c r="O53" s="513"/>
      <c r="P53" s="700">
        <f t="shared" si="5"/>
        <v>0</v>
      </c>
      <c r="Q53" s="512">
        <f t="shared" si="6"/>
        <v>0</v>
      </c>
      <c r="R53" s="513">
        <f t="shared" si="7"/>
        <v>0</v>
      </c>
    </row>
    <row r="54" spans="1:18" x14ac:dyDescent="0.2">
      <c r="A54" s="520">
        <v>52</v>
      </c>
      <c r="B54" s="510" t="s">
        <v>170</v>
      </c>
      <c r="C54" s="456">
        <f t="shared" ref="C54:E54" si="30">SUM(C49:C53)</f>
        <v>661</v>
      </c>
      <c r="D54" s="456">
        <f t="shared" si="30"/>
        <v>3621</v>
      </c>
      <c r="E54" s="456">
        <f t="shared" si="30"/>
        <v>4282</v>
      </c>
      <c r="F54" s="514">
        <f t="shared" ref="F54:R54" si="31">SUM(F49:F53)</f>
        <v>670</v>
      </c>
      <c r="G54" s="514">
        <f t="shared" si="31"/>
        <v>3954</v>
      </c>
      <c r="H54" s="514">
        <f t="shared" si="31"/>
        <v>4624</v>
      </c>
      <c r="I54" s="514">
        <f t="shared" si="31"/>
        <v>1</v>
      </c>
      <c r="J54" s="514">
        <f t="shared" si="31"/>
        <v>0</v>
      </c>
      <c r="K54" s="514">
        <f t="shared" si="31"/>
        <v>671</v>
      </c>
      <c r="L54" s="514">
        <f t="shared" si="31"/>
        <v>3954</v>
      </c>
      <c r="M54" s="697">
        <f t="shared" si="31"/>
        <v>4625</v>
      </c>
      <c r="N54" s="706">
        <f t="shared" si="31"/>
        <v>0</v>
      </c>
      <c r="O54" s="515">
        <f t="shared" si="31"/>
        <v>52</v>
      </c>
      <c r="P54" s="701">
        <f t="shared" si="31"/>
        <v>670</v>
      </c>
      <c r="Q54" s="514">
        <f t="shared" si="31"/>
        <v>4006</v>
      </c>
      <c r="R54" s="515">
        <f t="shared" si="31"/>
        <v>4676</v>
      </c>
    </row>
    <row r="55" spans="1:18" x14ac:dyDescent="0.2">
      <c r="A55" s="520">
        <v>53</v>
      </c>
      <c r="B55" s="510" t="s">
        <v>171</v>
      </c>
      <c r="C55" s="456">
        <f t="shared" ref="C55:E55" si="32">SUM(C34,C37,C45,C48,C54)</f>
        <v>3810</v>
      </c>
      <c r="D55" s="456">
        <f t="shared" si="32"/>
        <v>18804</v>
      </c>
      <c r="E55" s="456">
        <f t="shared" si="32"/>
        <v>22614</v>
      </c>
      <c r="F55" s="514">
        <f t="shared" ref="F55:R55" si="33">SUM(F34,F37,F45,F48,F54)</f>
        <v>4109</v>
      </c>
      <c r="G55" s="514">
        <f t="shared" si="33"/>
        <v>20876</v>
      </c>
      <c r="H55" s="514">
        <f t="shared" si="33"/>
        <v>24985</v>
      </c>
      <c r="I55" s="514">
        <f t="shared" si="33"/>
        <v>0</v>
      </c>
      <c r="J55" s="514">
        <f t="shared" si="33"/>
        <v>0</v>
      </c>
      <c r="K55" s="514">
        <f t="shared" si="33"/>
        <v>4109</v>
      </c>
      <c r="L55" s="514">
        <f t="shared" si="33"/>
        <v>20876</v>
      </c>
      <c r="M55" s="697">
        <f t="shared" si="33"/>
        <v>24985</v>
      </c>
      <c r="N55" s="706">
        <f t="shared" si="33"/>
        <v>177</v>
      </c>
      <c r="O55" s="515">
        <f t="shared" si="33"/>
        <v>400</v>
      </c>
      <c r="P55" s="701">
        <f t="shared" si="33"/>
        <v>4286</v>
      </c>
      <c r="Q55" s="514">
        <f t="shared" si="33"/>
        <v>21276</v>
      </c>
      <c r="R55" s="515">
        <f t="shared" si="33"/>
        <v>25562</v>
      </c>
    </row>
    <row r="56" spans="1:18" x14ac:dyDescent="0.2">
      <c r="A56" s="519">
        <v>54</v>
      </c>
      <c r="B56" s="509" t="s">
        <v>172</v>
      </c>
      <c r="C56" s="455"/>
      <c r="D56" s="455"/>
      <c r="E56" s="455">
        <f t="shared" ref="E56:E63" si="34">SUM(C56:D56)</f>
        <v>0</v>
      </c>
      <c r="F56" s="512"/>
      <c r="G56" s="512"/>
      <c r="H56" s="512">
        <f t="shared" si="1"/>
        <v>0</v>
      </c>
      <c r="I56" s="522"/>
      <c r="J56" s="522"/>
      <c r="K56" s="512">
        <f t="shared" si="2"/>
        <v>0</v>
      </c>
      <c r="L56" s="512">
        <f t="shared" si="3"/>
        <v>0</v>
      </c>
      <c r="M56" s="696">
        <f t="shared" si="4"/>
        <v>0</v>
      </c>
      <c r="N56" s="705"/>
      <c r="O56" s="513"/>
      <c r="P56" s="700">
        <f t="shared" si="5"/>
        <v>0</v>
      </c>
      <c r="Q56" s="512">
        <f t="shared" si="6"/>
        <v>0</v>
      </c>
      <c r="R56" s="513">
        <f t="shared" si="7"/>
        <v>0</v>
      </c>
    </row>
    <row r="57" spans="1:18" x14ac:dyDescent="0.2">
      <c r="A57" s="519">
        <v>54</v>
      </c>
      <c r="B57" s="509" t="s">
        <v>173</v>
      </c>
      <c r="C57" s="455"/>
      <c r="D57" s="455"/>
      <c r="E57" s="455">
        <f t="shared" si="34"/>
        <v>0</v>
      </c>
      <c r="F57" s="512"/>
      <c r="G57" s="512"/>
      <c r="H57" s="512">
        <f t="shared" si="1"/>
        <v>0</v>
      </c>
      <c r="I57" s="522"/>
      <c r="J57" s="522"/>
      <c r="K57" s="512">
        <f t="shared" si="2"/>
        <v>0</v>
      </c>
      <c r="L57" s="512">
        <f t="shared" si="3"/>
        <v>0</v>
      </c>
      <c r="M57" s="696">
        <f t="shared" si="4"/>
        <v>0</v>
      </c>
      <c r="N57" s="705"/>
      <c r="O57" s="513"/>
      <c r="P57" s="700">
        <f t="shared" si="5"/>
        <v>0</v>
      </c>
      <c r="Q57" s="512">
        <f t="shared" si="6"/>
        <v>0</v>
      </c>
      <c r="R57" s="513">
        <f t="shared" si="7"/>
        <v>0</v>
      </c>
    </row>
    <row r="58" spans="1:18" x14ac:dyDescent="0.2">
      <c r="A58" s="519">
        <v>54</v>
      </c>
      <c r="B58" s="509" t="s">
        <v>174</v>
      </c>
      <c r="C58" s="455"/>
      <c r="D58" s="455"/>
      <c r="E58" s="455">
        <f t="shared" si="34"/>
        <v>0</v>
      </c>
      <c r="F58" s="512"/>
      <c r="G58" s="512"/>
      <c r="H58" s="512">
        <f t="shared" si="1"/>
        <v>0</v>
      </c>
      <c r="I58" s="522"/>
      <c r="J58" s="522"/>
      <c r="K58" s="512">
        <f t="shared" si="2"/>
        <v>0</v>
      </c>
      <c r="L58" s="512">
        <f t="shared" si="3"/>
        <v>0</v>
      </c>
      <c r="M58" s="696">
        <f t="shared" si="4"/>
        <v>0</v>
      </c>
      <c r="N58" s="705"/>
      <c r="O58" s="513"/>
      <c r="P58" s="700">
        <f t="shared" si="5"/>
        <v>0</v>
      </c>
      <c r="Q58" s="512">
        <f t="shared" si="6"/>
        <v>0</v>
      </c>
      <c r="R58" s="513">
        <f t="shared" si="7"/>
        <v>0</v>
      </c>
    </row>
    <row r="59" spans="1:18" x14ac:dyDescent="0.2">
      <c r="A59" s="519">
        <v>54</v>
      </c>
      <c r="B59" s="509" t="s">
        <v>175</v>
      </c>
      <c r="C59" s="455"/>
      <c r="D59" s="455"/>
      <c r="E59" s="455">
        <f t="shared" si="34"/>
        <v>0</v>
      </c>
      <c r="F59" s="512"/>
      <c r="G59" s="512"/>
      <c r="H59" s="512">
        <f t="shared" si="1"/>
        <v>0</v>
      </c>
      <c r="I59" s="522"/>
      <c r="J59" s="522"/>
      <c r="K59" s="512">
        <f t="shared" si="2"/>
        <v>0</v>
      </c>
      <c r="L59" s="512">
        <f t="shared" si="3"/>
        <v>0</v>
      </c>
      <c r="M59" s="696">
        <f t="shared" si="4"/>
        <v>0</v>
      </c>
      <c r="N59" s="705"/>
      <c r="O59" s="513"/>
      <c r="P59" s="700">
        <f t="shared" si="5"/>
        <v>0</v>
      </c>
      <c r="Q59" s="512">
        <f t="shared" si="6"/>
        <v>0</v>
      </c>
      <c r="R59" s="513">
        <f t="shared" si="7"/>
        <v>0</v>
      </c>
    </row>
    <row r="60" spans="1:18" x14ac:dyDescent="0.2">
      <c r="A60" s="519">
        <v>54</v>
      </c>
      <c r="B60" s="509" t="s">
        <v>176</v>
      </c>
      <c r="C60" s="455"/>
      <c r="D60" s="455"/>
      <c r="E60" s="455">
        <f t="shared" si="34"/>
        <v>0</v>
      </c>
      <c r="F60" s="512"/>
      <c r="G60" s="512"/>
      <c r="H60" s="512">
        <f t="shared" si="1"/>
        <v>0</v>
      </c>
      <c r="I60" s="522"/>
      <c r="J60" s="522"/>
      <c r="K60" s="512">
        <f t="shared" si="2"/>
        <v>0</v>
      </c>
      <c r="L60" s="512">
        <f t="shared" si="3"/>
        <v>0</v>
      </c>
      <c r="M60" s="696">
        <f t="shared" si="4"/>
        <v>0</v>
      </c>
      <c r="N60" s="705"/>
      <c r="O60" s="513"/>
      <c r="P60" s="700">
        <f t="shared" si="5"/>
        <v>0</v>
      </c>
      <c r="Q60" s="512">
        <f t="shared" si="6"/>
        <v>0</v>
      </c>
      <c r="R60" s="513">
        <f t="shared" si="7"/>
        <v>0</v>
      </c>
    </row>
    <row r="61" spans="1:18" x14ac:dyDescent="0.2">
      <c r="A61" s="519">
        <v>54</v>
      </c>
      <c r="B61" s="509" t="s">
        <v>177</v>
      </c>
      <c r="C61" s="455"/>
      <c r="D61" s="455"/>
      <c r="E61" s="455">
        <f t="shared" si="34"/>
        <v>0</v>
      </c>
      <c r="F61" s="512"/>
      <c r="G61" s="512"/>
      <c r="H61" s="512">
        <f t="shared" si="1"/>
        <v>0</v>
      </c>
      <c r="I61" s="522"/>
      <c r="J61" s="522"/>
      <c r="K61" s="512">
        <f t="shared" si="2"/>
        <v>0</v>
      </c>
      <c r="L61" s="512">
        <f t="shared" si="3"/>
        <v>0</v>
      </c>
      <c r="M61" s="696">
        <f t="shared" si="4"/>
        <v>0</v>
      </c>
      <c r="N61" s="705"/>
      <c r="O61" s="513"/>
      <c r="P61" s="700">
        <f t="shared" si="5"/>
        <v>0</v>
      </c>
      <c r="Q61" s="512">
        <f t="shared" si="6"/>
        <v>0</v>
      </c>
      <c r="R61" s="513">
        <f t="shared" si="7"/>
        <v>0</v>
      </c>
    </row>
    <row r="62" spans="1:18" x14ac:dyDescent="0.2">
      <c r="A62" s="519">
        <v>54</v>
      </c>
      <c r="B62" s="509" t="s">
        <v>178</v>
      </c>
      <c r="C62" s="455"/>
      <c r="D62" s="455"/>
      <c r="E62" s="455">
        <f t="shared" si="34"/>
        <v>0</v>
      </c>
      <c r="F62" s="512"/>
      <c r="G62" s="512"/>
      <c r="H62" s="512">
        <f t="shared" si="1"/>
        <v>0</v>
      </c>
      <c r="I62" s="522"/>
      <c r="J62" s="522"/>
      <c r="K62" s="512">
        <f t="shared" si="2"/>
        <v>0</v>
      </c>
      <c r="L62" s="512">
        <f t="shared" si="3"/>
        <v>0</v>
      </c>
      <c r="M62" s="696">
        <f t="shared" si="4"/>
        <v>0</v>
      </c>
      <c r="N62" s="705"/>
      <c r="O62" s="513"/>
      <c r="P62" s="700">
        <f t="shared" si="5"/>
        <v>0</v>
      </c>
      <c r="Q62" s="512">
        <f t="shared" si="6"/>
        <v>0</v>
      </c>
      <c r="R62" s="513">
        <f t="shared" si="7"/>
        <v>0</v>
      </c>
    </row>
    <row r="63" spans="1:18" x14ac:dyDescent="0.2">
      <c r="A63" s="519">
        <v>54</v>
      </c>
      <c r="B63" s="509" t="s">
        <v>179</v>
      </c>
      <c r="C63" s="455"/>
      <c r="D63" s="455"/>
      <c r="E63" s="455">
        <f t="shared" si="34"/>
        <v>0</v>
      </c>
      <c r="F63" s="512"/>
      <c r="G63" s="512"/>
      <c r="H63" s="512">
        <f t="shared" si="1"/>
        <v>0</v>
      </c>
      <c r="I63" s="522"/>
      <c r="J63" s="522"/>
      <c r="K63" s="512">
        <f t="shared" si="2"/>
        <v>0</v>
      </c>
      <c r="L63" s="512">
        <f t="shared" si="3"/>
        <v>0</v>
      </c>
      <c r="M63" s="696">
        <f t="shared" si="4"/>
        <v>0</v>
      </c>
      <c r="N63" s="705"/>
      <c r="O63" s="513"/>
      <c r="P63" s="700">
        <f t="shared" si="5"/>
        <v>0</v>
      </c>
      <c r="Q63" s="512">
        <f t="shared" si="6"/>
        <v>0</v>
      </c>
      <c r="R63" s="513">
        <f t="shared" si="7"/>
        <v>0</v>
      </c>
    </row>
    <row r="64" spans="1:18" x14ac:dyDescent="0.2">
      <c r="A64" s="520">
        <v>55</v>
      </c>
      <c r="B64" s="510" t="s">
        <v>180</v>
      </c>
      <c r="C64" s="456">
        <f t="shared" ref="C64:E64" si="35">SUM(C56:C63)</f>
        <v>0</v>
      </c>
      <c r="D64" s="456">
        <f t="shared" si="35"/>
        <v>0</v>
      </c>
      <c r="E64" s="456">
        <f t="shared" si="35"/>
        <v>0</v>
      </c>
      <c r="F64" s="514">
        <f t="shared" ref="F64:R64" si="36">SUM(F56:F63)</f>
        <v>0</v>
      </c>
      <c r="G64" s="514">
        <f t="shared" si="36"/>
        <v>0</v>
      </c>
      <c r="H64" s="514">
        <f t="shared" si="36"/>
        <v>0</v>
      </c>
      <c r="I64" s="514">
        <f t="shared" si="36"/>
        <v>0</v>
      </c>
      <c r="J64" s="514">
        <f t="shared" si="36"/>
        <v>0</v>
      </c>
      <c r="K64" s="514">
        <f t="shared" si="36"/>
        <v>0</v>
      </c>
      <c r="L64" s="514">
        <f t="shared" si="36"/>
        <v>0</v>
      </c>
      <c r="M64" s="697">
        <f t="shared" si="36"/>
        <v>0</v>
      </c>
      <c r="N64" s="706">
        <f t="shared" si="36"/>
        <v>0</v>
      </c>
      <c r="O64" s="515">
        <f t="shared" si="36"/>
        <v>0</v>
      </c>
      <c r="P64" s="701">
        <f t="shared" si="36"/>
        <v>0</v>
      </c>
      <c r="Q64" s="514">
        <f t="shared" si="36"/>
        <v>0</v>
      </c>
      <c r="R64" s="515">
        <f t="shared" si="36"/>
        <v>0</v>
      </c>
    </row>
    <row r="65" spans="1:18" x14ac:dyDescent="0.2">
      <c r="A65" s="519">
        <v>56</v>
      </c>
      <c r="B65" s="509" t="s">
        <v>181</v>
      </c>
      <c r="C65" s="455"/>
      <c r="D65" s="455"/>
      <c r="E65" s="455">
        <f t="shared" ref="E65:E67" si="37">SUM(C65:D65)</f>
        <v>0</v>
      </c>
      <c r="F65" s="512"/>
      <c r="G65" s="512"/>
      <c r="H65" s="512">
        <f t="shared" si="1"/>
        <v>0</v>
      </c>
      <c r="I65" s="522"/>
      <c r="J65" s="522"/>
      <c r="K65" s="512">
        <f t="shared" si="2"/>
        <v>0</v>
      </c>
      <c r="L65" s="512">
        <f t="shared" si="3"/>
        <v>0</v>
      </c>
      <c r="M65" s="696">
        <f t="shared" si="4"/>
        <v>0</v>
      </c>
      <c r="N65" s="705"/>
      <c r="O65" s="513"/>
      <c r="P65" s="700">
        <f t="shared" si="5"/>
        <v>0</v>
      </c>
      <c r="Q65" s="512">
        <f t="shared" si="6"/>
        <v>0</v>
      </c>
      <c r="R65" s="513">
        <f t="shared" si="7"/>
        <v>0</v>
      </c>
    </row>
    <row r="66" spans="1:18" x14ac:dyDescent="0.2">
      <c r="A66" s="519">
        <v>57</v>
      </c>
      <c r="B66" s="509" t="s">
        <v>182</v>
      </c>
      <c r="C66" s="455"/>
      <c r="D66" s="455"/>
      <c r="E66" s="455">
        <f t="shared" si="37"/>
        <v>0</v>
      </c>
      <c r="F66" s="512"/>
      <c r="G66" s="512"/>
      <c r="H66" s="512">
        <f t="shared" si="1"/>
        <v>0</v>
      </c>
      <c r="I66" s="522"/>
      <c r="J66" s="522"/>
      <c r="K66" s="512">
        <f t="shared" si="2"/>
        <v>0</v>
      </c>
      <c r="L66" s="512">
        <f t="shared" si="3"/>
        <v>0</v>
      </c>
      <c r="M66" s="696">
        <f t="shared" si="4"/>
        <v>0</v>
      </c>
      <c r="N66" s="705"/>
      <c r="O66" s="513"/>
      <c r="P66" s="700">
        <f t="shared" si="5"/>
        <v>0</v>
      </c>
      <c r="Q66" s="512">
        <f t="shared" si="6"/>
        <v>0</v>
      </c>
      <c r="R66" s="513">
        <f t="shared" si="7"/>
        <v>0</v>
      </c>
    </row>
    <row r="67" spans="1:18" x14ac:dyDescent="0.2">
      <c r="A67" s="519">
        <v>58</v>
      </c>
      <c r="B67" s="509" t="s">
        <v>183</v>
      </c>
      <c r="C67" s="455"/>
      <c r="D67" s="455"/>
      <c r="E67" s="455">
        <f t="shared" si="37"/>
        <v>0</v>
      </c>
      <c r="F67" s="512"/>
      <c r="G67" s="512"/>
      <c r="H67" s="512">
        <f t="shared" si="1"/>
        <v>0</v>
      </c>
      <c r="I67" s="522"/>
      <c r="J67" s="522"/>
      <c r="K67" s="512">
        <f t="shared" si="2"/>
        <v>0</v>
      </c>
      <c r="L67" s="512">
        <f t="shared" si="3"/>
        <v>0</v>
      </c>
      <c r="M67" s="696">
        <f t="shared" si="4"/>
        <v>0</v>
      </c>
      <c r="N67" s="705"/>
      <c r="O67" s="513"/>
      <c r="P67" s="700">
        <f t="shared" si="5"/>
        <v>0</v>
      </c>
      <c r="Q67" s="512">
        <f t="shared" si="6"/>
        <v>0</v>
      </c>
      <c r="R67" s="513">
        <f t="shared" si="7"/>
        <v>0</v>
      </c>
    </row>
    <row r="68" spans="1:18" x14ac:dyDescent="0.2">
      <c r="A68" s="519">
        <v>59</v>
      </c>
      <c r="B68" s="509" t="s">
        <v>184</v>
      </c>
      <c r="C68" s="455"/>
      <c r="D68" s="455"/>
      <c r="E68" s="455">
        <f t="shared" ref="E68:E69" si="38">SUM(C68:D68)</f>
        <v>0</v>
      </c>
      <c r="F68" s="512"/>
      <c r="G68" s="512"/>
      <c r="H68" s="512">
        <f t="shared" ref="H68:H69" si="39">SUM(F68:G68)</f>
        <v>0</v>
      </c>
      <c r="I68" s="522"/>
      <c r="J68" s="522"/>
      <c r="K68" s="512">
        <f t="shared" ref="K68:K69" si="40">SUM(F68,I68)</f>
        <v>0</v>
      </c>
      <c r="L68" s="512">
        <f t="shared" ref="L68:L69" si="41">SUM(G68,J68)</f>
        <v>0</v>
      </c>
      <c r="M68" s="696">
        <f t="shared" ref="M68:M69" si="42">SUM(K68,L68)</f>
        <v>0</v>
      </c>
      <c r="N68" s="705"/>
      <c r="O68" s="513"/>
      <c r="P68" s="700">
        <f t="shared" ref="P68:P69" si="43">SUM(F68,N68)</f>
        <v>0</v>
      </c>
      <c r="Q68" s="512">
        <f t="shared" ref="Q68:Q69" si="44">SUM(G68,O68)</f>
        <v>0</v>
      </c>
      <c r="R68" s="513">
        <f t="shared" ref="R68:R69" si="45">SUM(P68:Q68)</f>
        <v>0</v>
      </c>
    </row>
    <row r="69" spans="1:18" x14ac:dyDescent="0.2">
      <c r="A69" s="520">
        <v>60</v>
      </c>
      <c r="B69" s="510" t="s">
        <v>185</v>
      </c>
      <c r="C69" s="455"/>
      <c r="D69" s="455"/>
      <c r="E69" s="455">
        <f t="shared" si="38"/>
        <v>0</v>
      </c>
      <c r="F69" s="512"/>
      <c r="G69" s="512"/>
      <c r="H69" s="512">
        <f t="shared" si="39"/>
        <v>0</v>
      </c>
      <c r="I69" s="522"/>
      <c r="J69" s="522"/>
      <c r="K69" s="512">
        <f t="shared" si="40"/>
        <v>0</v>
      </c>
      <c r="L69" s="512">
        <f t="shared" si="41"/>
        <v>0</v>
      </c>
      <c r="M69" s="696">
        <f t="shared" si="42"/>
        <v>0</v>
      </c>
      <c r="N69" s="705"/>
      <c r="O69" s="513"/>
      <c r="P69" s="700">
        <f t="shared" si="43"/>
        <v>0</v>
      </c>
      <c r="Q69" s="512">
        <f t="shared" si="44"/>
        <v>0</v>
      </c>
      <c r="R69" s="513">
        <f t="shared" si="45"/>
        <v>0</v>
      </c>
    </row>
    <row r="70" spans="1:18" ht="13.5" thickBot="1" x14ac:dyDescent="0.25">
      <c r="A70" s="693">
        <v>61</v>
      </c>
      <c r="B70" s="511" t="s">
        <v>186</v>
      </c>
      <c r="C70" s="457">
        <f t="shared" ref="C70:E70" si="46">SUM(C22,C23,C55,C64,C69)</f>
        <v>59367</v>
      </c>
      <c r="D70" s="457">
        <f t="shared" si="46"/>
        <v>37909</v>
      </c>
      <c r="E70" s="457">
        <f t="shared" si="46"/>
        <v>97276</v>
      </c>
      <c r="F70" s="516">
        <f t="shared" ref="F70:R70" si="47">SUM(F22,F23,F55,F64,F69)</f>
        <v>57055</v>
      </c>
      <c r="G70" s="516">
        <f t="shared" si="47"/>
        <v>43927</v>
      </c>
      <c r="H70" s="516">
        <f t="shared" si="47"/>
        <v>100982</v>
      </c>
      <c r="I70" s="516">
        <f t="shared" si="47"/>
        <v>0</v>
      </c>
      <c r="J70" s="516">
        <f t="shared" si="47"/>
        <v>0</v>
      </c>
      <c r="K70" s="516">
        <f t="shared" si="47"/>
        <v>57055</v>
      </c>
      <c r="L70" s="516">
        <f t="shared" si="47"/>
        <v>43927</v>
      </c>
      <c r="M70" s="698">
        <f t="shared" si="47"/>
        <v>100982</v>
      </c>
      <c r="N70" s="707">
        <f t="shared" si="47"/>
        <v>177</v>
      </c>
      <c r="O70" s="694">
        <f t="shared" si="47"/>
        <v>400</v>
      </c>
      <c r="P70" s="702">
        <f t="shared" si="47"/>
        <v>57232</v>
      </c>
      <c r="Q70" s="516">
        <f t="shared" si="47"/>
        <v>44327</v>
      </c>
      <c r="R70" s="694">
        <f t="shared" si="47"/>
        <v>101559</v>
      </c>
    </row>
    <row r="72" spans="1:18" x14ac:dyDescent="0.2">
      <c r="C72" s="21"/>
      <c r="D72" s="21"/>
      <c r="E72" s="21"/>
    </row>
    <row r="84" spans="2:2" x14ac:dyDescent="0.2">
      <c r="B84" s="215"/>
    </row>
  </sheetData>
  <mergeCells count="6">
    <mergeCell ref="P1:R1"/>
    <mergeCell ref="C1:E1"/>
    <mergeCell ref="F1:H1"/>
    <mergeCell ref="I1:J1"/>
    <mergeCell ref="K1:M1"/>
    <mergeCell ref="N1:O1"/>
  </mergeCells>
  <pageMargins left="0.7" right="0.7" top="0.75" bottom="0.75" header="0.3" footer="0.3"/>
  <pageSetup paperSize="9" scale="59" orientation="portrait" horizontalDpi="300" verticalDpi="300" r:id="rId1"/>
  <headerFooter alignWithMargins="0">
    <oddHeader>&amp;C&amp;"Times New Roman,Félkövér"&amp;12Hársfa Óvoda részletező kiadásai (eFt)&amp;R&amp;"Times New Roman,Félkövér"2. tájékoztató tábla a  14/2019.(IX.24.)önkormányzati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3"/>
  <sheetViews>
    <sheetView tabSelected="1" view="pageLayout" zoomScaleNormal="100" workbookViewId="0">
      <selection activeCell="K17" sqref="K17"/>
    </sheetView>
  </sheetViews>
  <sheetFormatPr defaultRowHeight="12.75" x14ac:dyDescent="0.2"/>
  <cols>
    <col min="1" max="1" width="5.28515625" style="115" customWidth="1"/>
    <col min="2" max="2" width="26" style="115" customWidth="1"/>
    <col min="3" max="3" width="17" style="115" customWidth="1"/>
    <col min="4" max="4" width="17.140625" style="314" customWidth="1"/>
    <col min="5" max="7" width="10.5703125" style="314" customWidth="1"/>
    <col min="8" max="9" width="11.7109375" style="314" customWidth="1"/>
    <col min="10" max="10" width="10.140625" style="315" customWidth="1"/>
    <col min="11" max="256" width="9.140625" style="115"/>
    <col min="257" max="257" width="5.28515625" style="115" customWidth="1"/>
    <col min="258" max="258" width="26" style="115" customWidth="1"/>
    <col min="259" max="259" width="17" style="115" customWidth="1"/>
    <col min="260" max="260" width="17.140625" style="115" customWidth="1"/>
    <col min="261" max="263" width="10.5703125" style="115" customWidth="1"/>
    <col min="264" max="265" width="11.7109375" style="115" customWidth="1"/>
    <col min="266" max="266" width="10.140625" style="115" customWidth="1"/>
    <col min="267" max="512" width="9.140625" style="115"/>
    <col min="513" max="513" width="5.28515625" style="115" customWidth="1"/>
    <col min="514" max="514" width="26" style="115" customWidth="1"/>
    <col min="515" max="515" width="17" style="115" customWidth="1"/>
    <col min="516" max="516" width="17.140625" style="115" customWidth="1"/>
    <col min="517" max="519" width="10.5703125" style="115" customWidth="1"/>
    <col min="520" max="521" width="11.7109375" style="115" customWidth="1"/>
    <col min="522" max="522" width="10.140625" style="115" customWidth="1"/>
    <col min="523" max="768" width="9.140625" style="115"/>
    <col min="769" max="769" width="5.28515625" style="115" customWidth="1"/>
    <col min="770" max="770" width="26" style="115" customWidth="1"/>
    <col min="771" max="771" width="17" style="115" customWidth="1"/>
    <col min="772" max="772" width="17.140625" style="115" customWidth="1"/>
    <col min="773" max="775" width="10.5703125" style="115" customWidth="1"/>
    <col min="776" max="777" width="11.7109375" style="115" customWidth="1"/>
    <col min="778" max="778" width="10.140625" style="115" customWidth="1"/>
    <col min="779" max="1024" width="9.140625" style="115"/>
    <col min="1025" max="1025" width="5.28515625" style="115" customWidth="1"/>
    <col min="1026" max="1026" width="26" style="115" customWidth="1"/>
    <col min="1027" max="1027" width="17" style="115" customWidth="1"/>
    <col min="1028" max="1028" width="17.140625" style="115" customWidth="1"/>
    <col min="1029" max="1031" width="10.5703125" style="115" customWidth="1"/>
    <col min="1032" max="1033" width="11.7109375" style="115" customWidth="1"/>
    <col min="1034" max="1034" width="10.140625" style="115" customWidth="1"/>
    <col min="1035" max="1280" width="9.140625" style="115"/>
    <col min="1281" max="1281" width="5.28515625" style="115" customWidth="1"/>
    <col min="1282" max="1282" width="26" style="115" customWidth="1"/>
    <col min="1283" max="1283" width="17" style="115" customWidth="1"/>
    <col min="1284" max="1284" width="17.140625" style="115" customWidth="1"/>
    <col min="1285" max="1287" width="10.5703125" style="115" customWidth="1"/>
    <col min="1288" max="1289" width="11.7109375" style="115" customWidth="1"/>
    <col min="1290" max="1290" width="10.140625" style="115" customWidth="1"/>
    <col min="1291" max="1536" width="9.140625" style="115"/>
    <col min="1537" max="1537" width="5.28515625" style="115" customWidth="1"/>
    <col min="1538" max="1538" width="26" style="115" customWidth="1"/>
    <col min="1539" max="1539" width="17" style="115" customWidth="1"/>
    <col min="1540" max="1540" width="17.140625" style="115" customWidth="1"/>
    <col min="1541" max="1543" width="10.5703125" style="115" customWidth="1"/>
    <col min="1544" max="1545" width="11.7109375" style="115" customWidth="1"/>
    <col min="1546" max="1546" width="10.140625" style="115" customWidth="1"/>
    <col min="1547" max="1792" width="9.140625" style="115"/>
    <col min="1793" max="1793" width="5.28515625" style="115" customWidth="1"/>
    <col min="1794" max="1794" width="26" style="115" customWidth="1"/>
    <col min="1795" max="1795" width="17" style="115" customWidth="1"/>
    <col min="1796" max="1796" width="17.140625" style="115" customWidth="1"/>
    <col min="1797" max="1799" width="10.5703125" style="115" customWidth="1"/>
    <col min="1800" max="1801" width="11.7109375" style="115" customWidth="1"/>
    <col min="1802" max="1802" width="10.140625" style="115" customWidth="1"/>
    <col min="1803" max="2048" width="9.140625" style="115"/>
    <col min="2049" max="2049" width="5.28515625" style="115" customWidth="1"/>
    <col min="2050" max="2050" width="26" style="115" customWidth="1"/>
    <col min="2051" max="2051" width="17" style="115" customWidth="1"/>
    <col min="2052" max="2052" width="17.140625" style="115" customWidth="1"/>
    <col min="2053" max="2055" width="10.5703125" style="115" customWidth="1"/>
    <col min="2056" max="2057" width="11.7109375" style="115" customWidth="1"/>
    <col min="2058" max="2058" width="10.140625" style="115" customWidth="1"/>
    <col min="2059" max="2304" width="9.140625" style="115"/>
    <col min="2305" max="2305" width="5.28515625" style="115" customWidth="1"/>
    <col min="2306" max="2306" width="26" style="115" customWidth="1"/>
    <col min="2307" max="2307" width="17" style="115" customWidth="1"/>
    <col min="2308" max="2308" width="17.140625" style="115" customWidth="1"/>
    <col min="2309" max="2311" width="10.5703125" style="115" customWidth="1"/>
    <col min="2312" max="2313" width="11.7109375" style="115" customWidth="1"/>
    <col min="2314" max="2314" width="10.140625" style="115" customWidth="1"/>
    <col min="2315" max="2560" width="9.140625" style="115"/>
    <col min="2561" max="2561" width="5.28515625" style="115" customWidth="1"/>
    <col min="2562" max="2562" width="26" style="115" customWidth="1"/>
    <col min="2563" max="2563" width="17" style="115" customWidth="1"/>
    <col min="2564" max="2564" width="17.140625" style="115" customWidth="1"/>
    <col min="2565" max="2567" width="10.5703125" style="115" customWidth="1"/>
    <col min="2568" max="2569" width="11.7109375" style="115" customWidth="1"/>
    <col min="2570" max="2570" width="10.140625" style="115" customWidth="1"/>
    <col min="2571" max="2816" width="9.140625" style="115"/>
    <col min="2817" max="2817" width="5.28515625" style="115" customWidth="1"/>
    <col min="2818" max="2818" width="26" style="115" customWidth="1"/>
    <col min="2819" max="2819" width="17" style="115" customWidth="1"/>
    <col min="2820" max="2820" width="17.140625" style="115" customWidth="1"/>
    <col min="2821" max="2823" width="10.5703125" style="115" customWidth="1"/>
    <col min="2824" max="2825" width="11.7109375" style="115" customWidth="1"/>
    <col min="2826" max="2826" width="10.140625" style="115" customWidth="1"/>
    <col min="2827" max="3072" width="9.140625" style="115"/>
    <col min="3073" max="3073" width="5.28515625" style="115" customWidth="1"/>
    <col min="3074" max="3074" width="26" style="115" customWidth="1"/>
    <col min="3075" max="3075" width="17" style="115" customWidth="1"/>
    <col min="3076" max="3076" width="17.140625" style="115" customWidth="1"/>
    <col min="3077" max="3079" width="10.5703125" style="115" customWidth="1"/>
    <col min="3080" max="3081" width="11.7109375" style="115" customWidth="1"/>
    <col min="3082" max="3082" width="10.140625" style="115" customWidth="1"/>
    <col min="3083" max="3328" width="9.140625" style="115"/>
    <col min="3329" max="3329" width="5.28515625" style="115" customWidth="1"/>
    <col min="3330" max="3330" width="26" style="115" customWidth="1"/>
    <col min="3331" max="3331" width="17" style="115" customWidth="1"/>
    <col min="3332" max="3332" width="17.140625" style="115" customWidth="1"/>
    <col min="3333" max="3335" width="10.5703125" style="115" customWidth="1"/>
    <col min="3336" max="3337" width="11.7109375" style="115" customWidth="1"/>
    <col min="3338" max="3338" width="10.140625" style="115" customWidth="1"/>
    <col min="3339" max="3584" width="9.140625" style="115"/>
    <col min="3585" max="3585" width="5.28515625" style="115" customWidth="1"/>
    <col min="3586" max="3586" width="26" style="115" customWidth="1"/>
    <col min="3587" max="3587" width="17" style="115" customWidth="1"/>
    <col min="3588" max="3588" width="17.140625" style="115" customWidth="1"/>
    <col min="3589" max="3591" width="10.5703125" style="115" customWidth="1"/>
    <col min="3592" max="3593" width="11.7109375" style="115" customWidth="1"/>
    <col min="3594" max="3594" width="10.140625" style="115" customWidth="1"/>
    <col min="3595" max="3840" width="9.140625" style="115"/>
    <col min="3841" max="3841" width="5.28515625" style="115" customWidth="1"/>
    <col min="3842" max="3842" width="26" style="115" customWidth="1"/>
    <col min="3843" max="3843" width="17" style="115" customWidth="1"/>
    <col min="3844" max="3844" width="17.140625" style="115" customWidth="1"/>
    <col min="3845" max="3847" width="10.5703125" style="115" customWidth="1"/>
    <col min="3848" max="3849" width="11.7109375" style="115" customWidth="1"/>
    <col min="3850" max="3850" width="10.140625" style="115" customWidth="1"/>
    <col min="3851" max="4096" width="9.140625" style="115"/>
    <col min="4097" max="4097" width="5.28515625" style="115" customWidth="1"/>
    <col min="4098" max="4098" width="26" style="115" customWidth="1"/>
    <col min="4099" max="4099" width="17" style="115" customWidth="1"/>
    <col min="4100" max="4100" width="17.140625" style="115" customWidth="1"/>
    <col min="4101" max="4103" width="10.5703125" style="115" customWidth="1"/>
    <col min="4104" max="4105" width="11.7109375" style="115" customWidth="1"/>
    <col min="4106" max="4106" width="10.140625" style="115" customWidth="1"/>
    <col min="4107" max="4352" width="9.140625" style="115"/>
    <col min="4353" max="4353" width="5.28515625" style="115" customWidth="1"/>
    <col min="4354" max="4354" width="26" style="115" customWidth="1"/>
    <col min="4355" max="4355" width="17" style="115" customWidth="1"/>
    <col min="4356" max="4356" width="17.140625" style="115" customWidth="1"/>
    <col min="4357" max="4359" width="10.5703125" style="115" customWidth="1"/>
    <col min="4360" max="4361" width="11.7109375" style="115" customWidth="1"/>
    <col min="4362" max="4362" width="10.140625" style="115" customWidth="1"/>
    <col min="4363" max="4608" width="9.140625" style="115"/>
    <col min="4609" max="4609" width="5.28515625" style="115" customWidth="1"/>
    <col min="4610" max="4610" width="26" style="115" customWidth="1"/>
    <col min="4611" max="4611" width="17" style="115" customWidth="1"/>
    <col min="4612" max="4612" width="17.140625" style="115" customWidth="1"/>
    <col min="4613" max="4615" width="10.5703125" style="115" customWidth="1"/>
    <col min="4616" max="4617" width="11.7109375" style="115" customWidth="1"/>
    <col min="4618" max="4618" width="10.140625" style="115" customWidth="1"/>
    <col min="4619" max="4864" width="9.140625" style="115"/>
    <col min="4865" max="4865" width="5.28515625" style="115" customWidth="1"/>
    <col min="4866" max="4866" width="26" style="115" customWidth="1"/>
    <col min="4867" max="4867" width="17" style="115" customWidth="1"/>
    <col min="4868" max="4868" width="17.140625" style="115" customWidth="1"/>
    <col min="4869" max="4871" width="10.5703125" style="115" customWidth="1"/>
    <col min="4872" max="4873" width="11.7109375" style="115" customWidth="1"/>
    <col min="4874" max="4874" width="10.140625" style="115" customWidth="1"/>
    <col min="4875" max="5120" width="9.140625" style="115"/>
    <col min="5121" max="5121" width="5.28515625" style="115" customWidth="1"/>
    <col min="5122" max="5122" width="26" style="115" customWidth="1"/>
    <col min="5123" max="5123" width="17" style="115" customWidth="1"/>
    <col min="5124" max="5124" width="17.140625" style="115" customWidth="1"/>
    <col min="5125" max="5127" width="10.5703125" style="115" customWidth="1"/>
    <col min="5128" max="5129" width="11.7109375" style="115" customWidth="1"/>
    <col min="5130" max="5130" width="10.140625" style="115" customWidth="1"/>
    <col min="5131" max="5376" width="9.140625" style="115"/>
    <col min="5377" max="5377" width="5.28515625" style="115" customWidth="1"/>
    <col min="5378" max="5378" width="26" style="115" customWidth="1"/>
    <col min="5379" max="5379" width="17" style="115" customWidth="1"/>
    <col min="5380" max="5380" width="17.140625" style="115" customWidth="1"/>
    <col min="5381" max="5383" width="10.5703125" style="115" customWidth="1"/>
    <col min="5384" max="5385" width="11.7109375" style="115" customWidth="1"/>
    <col min="5386" max="5386" width="10.140625" style="115" customWidth="1"/>
    <col min="5387" max="5632" width="9.140625" style="115"/>
    <col min="5633" max="5633" width="5.28515625" style="115" customWidth="1"/>
    <col min="5634" max="5634" width="26" style="115" customWidth="1"/>
    <col min="5635" max="5635" width="17" style="115" customWidth="1"/>
    <col min="5636" max="5636" width="17.140625" style="115" customWidth="1"/>
    <col min="5637" max="5639" width="10.5703125" style="115" customWidth="1"/>
    <col min="5640" max="5641" width="11.7109375" style="115" customWidth="1"/>
    <col min="5642" max="5642" width="10.140625" style="115" customWidth="1"/>
    <col min="5643" max="5888" width="9.140625" style="115"/>
    <col min="5889" max="5889" width="5.28515625" style="115" customWidth="1"/>
    <col min="5890" max="5890" width="26" style="115" customWidth="1"/>
    <col min="5891" max="5891" width="17" style="115" customWidth="1"/>
    <col min="5892" max="5892" width="17.140625" style="115" customWidth="1"/>
    <col min="5893" max="5895" width="10.5703125" style="115" customWidth="1"/>
    <col min="5896" max="5897" width="11.7109375" style="115" customWidth="1"/>
    <col min="5898" max="5898" width="10.140625" style="115" customWidth="1"/>
    <col min="5899" max="6144" width="9.140625" style="115"/>
    <col min="6145" max="6145" width="5.28515625" style="115" customWidth="1"/>
    <col min="6146" max="6146" width="26" style="115" customWidth="1"/>
    <col min="6147" max="6147" width="17" style="115" customWidth="1"/>
    <col min="6148" max="6148" width="17.140625" style="115" customWidth="1"/>
    <col min="6149" max="6151" width="10.5703125" style="115" customWidth="1"/>
    <col min="6152" max="6153" width="11.7109375" style="115" customWidth="1"/>
    <col min="6154" max="6154" width="10.140625" style="115" customWidth="1"/>
    <col min="6155" max="6400" width="9.140625" style="115"/>
    <col min="6401" max="6401" width="5.28515625" style="115" customWidth="1"/>
    <col min="6402" max="6402" width="26" style="115" customWidth="1"/>
    <col min="6403" max="6403" width="17" style="115" customWidth="1"/>
    <col min="6404" max="6404" width="17.140625" style="115" customWidth="1"/>
    <col min="6405" max="6407" width="10.5703125" style="115" customWidth="1"/>
    <col min="6408" max="6409" width="11.7109375" style="115" customWidth="1"/>
    <col min="6410" max="6410" width="10.140625" style="115" customWidth="1"/>
    <col min="6411" max="6656" width="9.140625" style="115"/>
    <col min="6657" max="6657" width="5.28515625" style="115" customWidth="1"/>
    <col min="6658" max="6658" width="26" style="115" customWidth="1"/>
    <col min="6659" max="6659" width="17" style="115" customWidth="1"/>
    <col min="6660" max="6660" width="17.140625" style="115" customWidth="1"/>
    <col min="6661" max="6663" width="10.5703125" style="115" customWidth="1"/>
    <col min="6664" max="6665" width="11.7109375" style="115" customWidth="1"/>
    <col min="6666" max="6666" width="10.140625" style="115" customWidth="1"/>
    <col min="6667" max="6912" width="9.140625" style="115"/>
    <col min="6913" max="6913" width="5.28515625" style="115" customWidth="1"/>
    <col min="6914" max="6914" width="26" style="115" customWidth="1"/>
    <col min="6915" max="6915" width="17" style="115" customWidth="1"/>
    <col min="6916" max="6916" width="17.140625" style="115" customWidth="1"/>
    <col min="6917" max="6919" width="10.5703125" style="115" customWidth="1"/>
    <col min="6920" max="6921" width="11.7109375" style="115" customWidth="1"/>
    <col min="6922" max="6922" width="10.140625" style="115" customWidth="1"/>
    <col min="6923" max="7168" width="9.140625" style="115"/>
    <col min="7169" max="7169" width="5.28515625" style="115" customWidth="1"/>
    <col min="7170" max="7170" width="26" style="115" customWidth="1"/>
    <col min="7171" max="7171" width="17" style="115" customWidth="1"/>
    <col min="7172" max="7172" width="17.140625" style="115" customWidth="1"/>
    <col min="7173" max="7175" width="10.5703125" style="115" customWidth="1"/>
    <col min="7176" max="7177" width="11.7109375" style="115" customWidth="1"/>
    <col min="7178" max="7178" width="10.140625" style="115" customWidth="1"/>
    <col min="7179" max="7424" width="9.140625" style="115"/>
    <col min="7425" max="7425" width="5.28515625" style="115" customWidth="1"/>
    <col min="7426" max="7426" width="26" style="115" customWidth="1"/>
    <col min="7427" max="7427" width="17" style="115" customWidth="1"/>
    <col min="7428" max="7428" width="17.140625" style="115" customWidth="1"/>
    <col min="7429" max="7431" width="10.5703125" style="115" customWidth="1"/>
    <col min="7432" max="7433" width="11.7109375" style="115" customWidth="1"/>
    <col min="7434" max="7434" width="10.140625" style="115" customWidth="1"/>
    <col min="7435" max="7680" width="9.140625" style="115"/>
    <col min="7681" max="7681" width="5.28515625" style="115" customWidth="1"/>
    <col min="7682" max="7682" width="26" style="115" customWidth="1"/>
    <col min="7683" max="7683" width="17" style="115" customWidth="1"/>
    <col min="7684" max="7684" width="17.140625" style="115" customWidth="1"/>
    <col min="7685" max="7687" width="10.5703125" style="115" customWidth="1"/>
    <col min="7688" max="7689" width="11.7109375" style="115" customWidth="1"/>
    <col min="7690" max="7690" width="10.140625" style="115" customWidth="1"/>
    <col min="7691" max="7936" width="9.140625" style="115"/>
    <col min="7937" max="7937" width="5.28515625" style="115" customWidth="1"/>
    <col min="7938" max="7938" width="26" style="115" customWidth="1"/>
    <col min="7939" max="7939" width="17" style="115" customWidth="1"/>
    <col min="7940" max="7940" width="17.140625" style="115" customWidth="1"/>
    <col min="7941" max="7943" width="10.5703125" style="115" customWidth="1"/>
    <col min="7944" max="7945" width="11.7109375" style="115" customWidth="1"/>
    <col min="7946" max="7946" width="10.140625" style="115" customWidth="1"/>
    <col min="7947" max="8192" width="9.140625" style="115"/>
    <col min="8193" max="8193" width="5.28515625" style="115" customWidth="1"/>
    <col min="8194" max="8194" width="26" style="115" customWidth="1"/>
    <col min="8195" max="8195" width="17" style="115" customWidth="1"/>
    <col min="8196" max="8196" width="17.140625" style="115" customWidth="1"/>
    <col min="8197" max="8199" width="10.5703125" style="115" customWidth="1"/>
    <col min="8200" max="8201" width="11.7109375" style="115" customWidth="1"/>
    <col min="8202" max="8202" width="10.140625" style="115" customWidth="1"/>
    <col min="8203" max="8448" width="9.140625" style="115"/>
    <col min="8449" max="8449" width="5.28515625" style="115" customWidth="1"/>
    <col min="8450" max="8450" width="26" style="115" customWidth="1"/>
    <col min="8451" max="8451" width="17" style="115" customWidth="1"/>
    <col min="8452" max="8452" width="17.140625" style="115" customWidth="1"/>
    <col min="8453" max="8455" width="10.5703125" style="115" customWidth="1"/>
    <col min="8456" max="8457" width="11.7109375" style="115" customWidth="1"/>
    <col min="8458" max="8458" width="10.140625" style="115" customWidth="1"/>
    <col min="8459" max="8704" width="9.140625" style="115"/>
    <col min="8705" max="8705" width="5.28515625" style="115" customWidth="1"/>
    <col min="8706" max="8706" width="26" style="115" customWidth="1"/>
    <col min="8707" max="8707" width="17" style="115" customWidth="1"/>
    <col min="8708" max="8708" width="17.140625" style="115" customWidth="1"/>
    <col min="8709" max="8711" width="10.5703125" style="115" customWidth="1"/>
    <col min="8712" max="8713" width="11.7109375" style="115" customWidth="1"/>
    <col min="8714" max="8714" width="10.140625" style="115" customWidth="1"/>
    <col min="8715" max="8960" width="9.140625" style="115"/>
    <col min="8961" max="8961" width="5.28515625" style="115" customWidth="1"/>
    <col min="8962" max="8962" width="26" style="115" customWidth="1"/>
    <col min="8963" max="8963" width="17" style="115" customWidth="1"/>
    <col min="8964" max="8964" width="17.140625" style="115" customWidth="1"/>
    <col min="8965" max="8967" width="10.5703125" style="115" customWidth="1"/>
    <col min="8968" max="8969" width="11.7109375" style="115" customWidth="1"/>
    <col min="8970" max="8970" width="10.140625" style="115" customWidth="1"/>
    <col min="8971" max="9216" width="9.140625" style="115"/>
    <col min="9217" max="9217" width="5.28515625" style="115" customWidth="1"/>
    <col min="9218" max="9218" width="26" style="115" customWidth="1"/>
    <col min="9219" max="9219" width="17" style="115" customWidth="1"/>
    <col min="9220" max="9220" width="17.140625" style="115" customWidth="1"/>
    <col min="9221" max="9223" width="10.5703125" style="115" customWidth="1"/>
    <col min="9224" max="9225" width="11.7109375" style="115" customWidth="1"/>
    <col min="9226" max="9226" width="10.140625" style="115" customWidth="1"/>
    <col min="9227" max="9472" width="9.140625" style="115"/>
    <col min="9473" max="9473" width="5.28515625" style="115" customWidth="1"/>
    <col min="9474" max="9474" width="26" style="115" customWidth="1"/>
    <col min="9475" max="9475" width="17" style="115" customWidth="1"/>
    <col min="9476" max="9476" width="17.140625" style="115" customWidth="1"/>
    <col min="9477" max="9479" width="10.5703125" style="115" customWidth="1"/>
    <col min="9480" max="9481" width="11.7109375" style="115" customWidth="1"/>
    <col min="9482" max="9482" width="10.140625" style="115" customWidth="1"/>
    <col min="9483" max="9728" width="9.140625" style="115"/>
    <col min="9729" max="9729" width="5.28515625" style="115" customWidth="1"/>
    <col min="9730" max="9730" width="26" style="115" customWidth="1"/>
    <col min="9731" max="9731" width="17" style="115" customWidth="1"/>
    <col min="9732" max="9732" width="17.140625" style="115" customWidth="1"/>
    <col min="9733" max="9735" width="10.5703125" style="115" customWidth="1"/>
    <col min="9736" max="9737" width="11.7109375" style="115" customWidth="1"/>
    <col min="9738" max="9738" width="10.140625" style="115" customWidth="1"/>
    <col min="9739" max="9984" width="9.140625" style="115"/>
    <col min="9985" max="9985" width="5.28515625" style="115" customWidth="1"/>
    <col min="9986" max="9986" width="26" style="115" customWidth="1"/>
    <col min="9987" max="9987" width="17" style="115" customWidth="1"/>
    <col min="9988" max="9988" width="17.140625" style="115" customWidth="1"/>
    <col min="9989" max="9991" width="10.5703125" style="115" customWidth="1"/>
    <col min="9992" max="9993" width="11.7109375" style="115" customWidth="1"/>
    <col min="9994" max="9994" width="10.140625" style="115" customWidth="1"/>
    <col min="9995" max="10240" width="9.140625" style="115"/>
    <col min="10241" max="10241" width="5.28515625" style="115" customWidth="1"/>
    <col min="10242" max="10242" width="26" style="115" customWidth="1"/>
    <col min="10243" max="10243" width="17" style="115" customWidth="1"/>
    <col min="10244" max="10244" width="17.140625" style="115" customWidth="1"/>
    <col min="10245" max="10247" width="10.5703125" style="115" customWidth="1"/>
    <col min="10248" max="10249" width="11.7109375" style="115" customWidth="1"/>
    <col min="10250" max="10250" width="10.140625" style="115" customWidth="1"/>
    <col min="10251" max="10496" width="9.140625" style="115"/>
    <col min="10497" max="10497" width="5.28515625" style="115" customWidth="1"/>
    <col min="10498" max="10498" width="26" style="115" customWidth="1"/>
    <col min="10499" max="10499" width="17" style="115" customWidth="1"/>
    <col min="10500" max="10500" width="17.140625" style="115" customWidth="1"/>
    <col min="10501" max="10503" width="10.5703125" style="115" customWidth="1"/>
    <col min="10504" max="10505" width="11.7109375" style="115" customWidth="1"/>
    <col min="10506" max="10506" width="10.140625" style="115" customWidth="1"/>
    <col min="10507" max="10752" width="9.140625" style="115"/>
    <col min="10753" max="10753" width="5.28515625" style="115" customWidth="1"/>
    <col min="10754" max="10754" width="26" style="115" customWidth="1"/>
    <col min="10755" max="10755" width="17" style="115" customWidth="1"/>
    <col min="10756" max="10756" width="17.140625" style="115" customWidth="1"/>
    <col min="10757" max="10759" width="10.5703125" style="115" customWidth="1"/>
    <col min="10760" max="10761" width="11.7109375" style="115" customWidth="1"/>
    <col min="10762" max="10762" width="10.140625" style="115" customWidth="1"/>
    <col min="10763" max="11008" width="9.140625" style="115"/>
    <col min="11009" max="11009" width="5.28515625" style="115" customWidth="1"/>
    <col min="11010" max="11010" width="26" style="115" customWidth="1"/>
    <col min="11011" max="11011" width="17" style="115" customWidth="1"/>
    <col min="11012" max="11012" width="17.140625" style="115" customWidth="1"/>
    <col min="11013" max="11015" width="10.5703125" style="115" customWidth="1"/>
    <col min="11016" max="11017" width="11.7109375" style="115" customWidth="1"/>
    <col min="11018" max="11018" width="10.140625" style="115" customWidth="1"/>
    <col min="11019" max="11264" width="9.140625" style="115"/>
    <col min="11265" max="11265" width="5.28515625" style="115" customWidth="1"/>
    <col min="11266" max="11266" width="26" style="115" customWidth="1"/>
    <col min="11267" max="11267" width="17" style="115" customWidth="1"/>
    <col min="11268" max="11268" width="17.140625" style="115" customWidth="1"/>
    <col min="11269" max="11271" width="10.5703125" style="115" customWidth="1"/>
    <col min="11272" max="11273" width="11.7109375" style="115" customWidth="1"/>
    <col min="11274" max="11274" width="10.140625" style="115" customWidth="1"/>
    <col min="11275" max="11520" width="9.140625" style="115"/>
    <col min="11521" max="11521" width="5.28515625" style="115" customWidth="1"/>
    <col min="11522" max="11522" width="26" style="115" customWidth="1"/>
    <col min="11523" max="11523" width="17" style="115" customWidth="1"/>
    <col min="11524" max="11524" width="17.140625" style="115" customWidth="1"/>
    <col min="11525" max="11527" width="10.5703125" style="115" customWidth="1"/>
    <col min="11528" max="11529" width="11.7109375" style="115" customWidth="1"/>
    <col min="11530" max="11530" width="10.140625" style="115" customWidth="1"/>
    <col min="11531" max="11776" width="9.140625" style="115"/>
    <col min="11777" max="11777" width="5.28515625" style="115" customWidth="1"/>
    <col min="11778" max="11778" width="26" style="115" customWidth="1"/>
    <col min="11779" max="11779" width="17" style="115" customWidth="1"/>
    <col min="11780" max="11780" width="17.140625" style="115" customWidth="1"/>
    <col min="11781" max="11783" width="10.5703125" style="115" customWidth="1"/>
    <col min="11784" max="11785" width="11.7109375" style="115" customWidth="1"/>
    <col min="11786" max="11786" width="10.140625" style="115" customWidth="1"/>
    <col min="11787" max="12032" width="9.140625" style="115"/>
    <col min="12033" max="12033" width="5.28515625" style="115" customWidth="1"/>
    <col min="12034" max="12034" width="26" style="115" customWidth="1"/>
    <col min="12035" max="12035" width="17" style="115" customWidth="1"/>
    <col min="12036" max="12036" width="17.140625" style="115" customWidth="1"/>
    <col min="12037" max="12039" width="10.5703125" style="115" customWidth="1"/>
    <col min="12040" max="12041" width="11.7109375" style="115" customWidth="1"/>
    <col min="12042" max="12042" width="10.140625" style="115" customWidth="1"/>
    <col min="12043" max="12288" width="9.140625" style="115"/>
    <col min="12289" max="12289" width="5.28515625" style="115" customWidth="1"/>
    <col min="12290" max="12290" width="26" style="115" customWidth="1"/>
    <col min="12291" max="12291" width="17" style="115" customWidth="1"/>
    <col min="12292" max="12292" width="17.140625" style="115" customWidth="1"/>
    <col min="12293" max="12295" width="10.5703125" style="115" customWidth="1"/>
    <col min="12296" max="12297" width="11.7109375" style="115" customWidth="1"/>
    <col min="12298" max="12298" width="10.140625" style="115" customWidth="1"/>
    <col min="12299" max="12544" width="9.140625" style="115"/>
    <col min="12545" max="12545" width="5.28515625" style="115" customWidth="1"/>
    <col min="12546" max="12546" width="26" style="115" customWidth="1"/>
    <col min="12547" max="12547" width="17" style="115" customWidth="1"/>
    <col min="12548" max="12548" width="17.140625" style="115" customWidth="1"/>
    <col min="12549" max="12551" width="10.5703125" style="115" customWidth="1"/>
    <col min="12552" max="12553" width="11.7109375" style="115" customWidth="1"/>
    <col min="12554" max="12554" width="10.140625" style="115" customWidth="1"/>
    <col min="12555" max="12800" width="9.140625" style="115"/>
    <col min="12801" max="12801" width="5.28515625" style="115" customWidth="1"/>
    <col min="12802" max="12802" width="26" style="115" customWidth="1"/>
    <col min="12803" max="12803" width="17" style="115" customWidth="1"/>
    <col min="12804" max="12804" width="17.140625" style="115" customWidth="1"/>
    <col min="12805" max="12807" width="10.5703125" style="115" customWidth="1"/>
    <col min="12808" max="12809" width="11.7109375" style="115" customWidth="1"/>
    <col min="12810" max="12810" width="10.140625" style="115" customWidth="1"/>
    <col min="12811" max="13056" width="9.140625" style="115"/>
    <col min="13057" max="13057" width="5.28515625" style="115" customWidth="1"/>
    <col min="13058" max="13058" width="26" style="115" customWidth="1"/>
    <col min="13059" max="13059" width="17" style="115" customWidth="1"/>
    <col min="13060" max="13060" width="17.140625" style="115" customWidth="1"/>
    <col min="13061" max="13063" width="10.5703125" style="115" customWidth="1"/>
    <col min="13064" max="13065" width="11.7109375" style="115" customWidth="1"/>
    <col min="13066" max="13066" width="10.140625" style="115" customWidth="1"/>
    <col min="13067" max="13312" width="9.140625" style="115"/>
    <col min="13313" max="13313" width="5.28515625" style="115" customWidth="1"/>
    <col min="13314" max="13314" width="26" style="115" customWidth="1"/>
    <col min="13315" max="13315" width="17" style="115" customWidth="1"/>
    <col min="13316" max="13316" width="17.140625" style="115" customWidth="1"/>
    <col min="13317" max="13319" width="10.5703125" style="115" customWidth="1"/>
    <col min="13320" max="13321" width="11.7109375" style="115" customWidth="1"/>
    <col min="13322" max="13322" width="10.140625" style="115" customWidth="1"/>
    <col min="13323" max="13568" width="9.140625" style="115"/>
    <col min="13569" max="13569" width="5.28515625" style="115" customWidth="1"/>
    <col min="13570" max="13570" width="26" style="115" customWidth="1"/>
    <col min="13571" max="13571" width="17" style="115" customWidth="1"/>
    <col min="13572" max="13572" width="17.140625" style="115" customWidth="1"/>
    <col min="13573" max="13575" width="10.5703125" style="115" customWidth="1"/>
    <col min="13576" max="13577" width="11.7109375" style="115" customWidth="1"/>
    <col min="13578" max="13578" width="10.140625" style="115" customWidth="1"/>
    <col min="13579" max="13824" width="9.140625" style="115"/>
    <col min="13825" max="13825" width="5.28515625" style="115" customWidth="1"/>
    <col min="13826" max="13826" width="26" style="115" customWidth="1"/>
    <col min="13827" max="13827" width="17" style="115" customWidth="1"/>
    <col min="13828" max="13828" width="17.140625" style="115" customWidth="1"/>
    <col min="13829" max="13831" width="10.5703125" style="115" customWidth="1"/>
    <col min="13832" max="13833" width="11.7109375" style="115" customWidth="1"/>
    <col min="13834" max="13834" width="10.140625" style="115" customWidth="1"/>
    <col min="13835" max="14080" width="9.140625" style="115"/>
    <col min="14081" max="14081" width="5.28515625" style="115" customWidth="1"/>
    <col min="14082" max="14082" width="26" style="115" customWidth="1"/>
    <col min="14083" max="14083" width="17" style="115" customWidth="1"/>
    <col min="14084" max="14084" width="17.140625" style="115" customWidth="1"/>
    <col min="14085" max="14087" width="10.5703125" style="115" customWidth="1"/>
    <col min="14088" max="14089" width="11.7109375" style="115" customWidth="1"/>
    <col min="14090" max="14090" width="10.140625" style="115" customWidth="1"/>
    <col min="14091" max="14336" width="9.140625" style="115"/>
    <col min="14337" max="14337" width="5.28515625" style="115" customWidth="1"/>
    <col min="14338" max="14338" width="26" style="115" customWidth="1"/>
    <col min="14339" max="14339" width="17" style="115" customWidth="1"/>
    <col min="14340" max="14340" width="17.140625" style="115" customWidth="1"/>
    <col min="14341" max="14343" width="10.5703125" style="115" customWidth="1"/>
    <col min="14344" max="14345" width="11.7109375" style="115" customWidth="1"/>
    <col min="14346" max="14346" width="10.140625" style="115" customWidth="1"/>
    <col min="14347" max="14592" width="9.140625" style="115"/>
    <col min="14593" max="14593" width="5.28515625" style="115" customWidth="1"/>
    <col min="14594" max="14594" width="26" style="115" customWidth="1"/>
    <col min="14595" max="14595" width="17" style="115" customWidth="1"/>
    <col min="14596" max="14596" width="17.140625" style="115" customWidth="1"/>
    <col min="14597" max="14599" width="10.5703125" style="115" customWidth="1"/>
    <col min="14600" max="14601" width="11.7109375" style="115" customWidth="1"/>
    <col min="14602" max="14602" width="10.140625" style="115" customWidth="1"/>
    <col min="14603" max="14848" width="9.140625" style="115"/>
    <col min="14849" max="14849" width="5.28515625" style="115" customWidth="1"/>
    <col min="14850" max="14850" width="26" style="115" customWidth="1"/>
    <col min="14851" max="14851" width="17" style="115" customWidth="1"/>
    <col min="14852" max="14852" width="17.140625" style="115" customWidth="1"/>
    <col min="14853" max="14855" width="10.5703125" style="115" customWidth="1"/>
    <col min="14856" max="14857" width="11.7109375" style="115" customWidth="1"/>
    <col min="14858" max="14858" width="10.140625" style="115" customWidth="1"/>
    <col min="14859" max="15104" width="9.140625" style="115"/>
    <col min="15105" max="15105" width="5.28515625" style="115" customWidth="1"/>
    <col min="15106" max="15106" width="26" style="115" customWidth="1"/>
    <col min="15107" max="15107" width="17" style="115" customWidth="1"/>
    <col min="15108" max="15108" width="17.140625" style="115" customWidth="1"/>
    <col min="15109" max="15111" width="10.5703125" style="115" customWidth="1"/>
    <col min="15112" max="15113" width="11.7109375" style="115" customWidth="1"/>
    <col min="15114" max="15114" width="10.140625" style="115" customWidth="1"/>
    <col min="15115" max="15360" width="9.140625" style="115"/>
    <col min="15361" max="15361" width="5.28515625" style="115" customWidth="1"/>
    <col min="15362" max="15362" width="26" style="115" customWidth="1"/>
    <col min="15363" max="15363" width="17" style="115" customWidth="1"/>
    <col min="15364" max="15364" width="17.140625" style="115" customWidth="1"/>
    <col min="15365" max="15367" width="10.5703125" style="115" customWidth="1"/>
    <col min="15368" max="15369" width="11.7109375" style="115" customWidth="1"/>
    <col min="15370" max="15370" width="10.140625" style="115" customWidth="1"/>
    <col min="15371" max="15616" width="9.140625" style="115"/>
    <col min="15617" max="15617" width="5.28515625" style="115" customWidth="1"/>
    <col min="15618" max="15618" width="26" style="115" customWidth="1"/>
    <col min="15619" max="15619" width="17" style="115" customWidth="1"/>
    <col min="15620" max="15620" width="17.140625" style="115" customWidth="1"/>
    <col min="15621" max="15623" width="10.5703125" style="115" customWidth="1"/>
    <col min="15624" max="15625" width="11.7109375" style="115" customWidth="1"/>
    <col min="15626" max="15626" width="10.140625" style="115" customWidth="1"/>
    <col min="15627" max="15872" width="9.140625" style="115"/>
    <col min="15873" max="15873" width="5.28515625" style="115" customWidth="1"/>
    <col min="15874" max="15874" width="26" style="115" customWidth="1"/>
    <col min="15875" max="15875" width="17" style="115" customWidth="1"/>
    <col min="15876" max="15876" width="17.140625" style="115" customWidth="1"/>
    <col min="15877" max="15879" width="10.5703125" style="115" customWidth="1"/>
    <col min="15880" max="15881" width="11.7109375" style="115" customWidth="1"/>
    <col min="15882" max="15882" width="10.140625" style="115" customWidth="1"/>
    <col min="15883" max="16128" width="9.140625" style="115"/>
    <col min="16129" max="16129" width="5.28515625" style="115" customWidth="1"/>
    <col min="16130" max="16130" width="26" style="115" customWidth="1"/>
    <col min="16131" max="16131" width="17" style="115" customWidth="1"/>
    <col min="16132" max="16132" width="17.140625" style="115" customWidth="1"/>
    <col min="16133" max="16135" width="10.5703125" style="115" customWidth="1"/>
    <col min="16136" max="16137" width="11.7109375" style="115" customWidth="1"/>
    <col min="16138" max="16138" width="10.140625" style="115" customWidth="1"/>
    <col min="16139" max="16384" width="9.140625" style="115"/>
  </cols>
  <sheetData>
    <row r="1" spans="1:11" s="278" customFormat="1" ht="15.75" x14ac:dyDescent="0.25">
      <c r="A1" s="143"/>
      <c r="B1" s="928" t="s">
        <v>470</v>
      </c>
      <c r="C1" s="928"/>
      <c r="D1" s="928"/>
      <c r="E1" s="928"/>
      <c r="F1" s="928"/>
      <c r="G1" s="928"/>
      <c r="H1" s="928"/>
      <c r="I1" s="928"/>
      <c r="J1" s="928"/>
      <c r="K1" s="277"/>
    </row>
    <row r="2" spans="1:11" s="281" customFormat="1" ht="15.75" x14ac:dyDescent="0.25">
      <c r="A2" s="143"/>
      <c r="B2" s="279"/>
      <c r="C2" s="279"/>
      <c r="D2" s="279"/>
      <c r="E2" s="279"/>
      <c r="F2" s="279"/>
      <c r="G2" s="279"/>
      <c r="H2" s="279"/>
      <c r="I2" s="279"/>
      <c r="J2" s="279"/>
      <c r="K2" s="280"/>
    </row>
    <row r="3" spans="1:11" s="281" customFormat="1" ht="15.75" x14ac:dyDescent="0.25">
      <c r="A3" s="143"/>
      <c r="B3" s="279"/>
      <c r="C3" s="279"/>
      <c r="D3" s="279"/>
      <c r="E3" s="279"/>
      <c r="F3" s="279"/>
      <c r="G3" s="279"/>
      <c r="H3" s="279"/>
      <c r="I3" s="279"/>
      <c r="J3" s="279"/>
      <c r="K3" s="280"/>
    </row>
    <row r="4" spans="1:11" s="283" customFormat="1" ht="16.5" thickBot="1" x14ac:dyDescent="0.3">
      <c r="A4" s="143"/>
      <c r="B4" s="279"/>
      <c r="C4" s="279"/>
      <c r="D4" s="279"/>
      <c r="E4" s="279"/>
      <c r="F4" s="279"/>
      <c r="G4" s="279"/>
      <c r="H4" s="279"/>
      <c r="I4" s="279"/>
      <c r="J4" s="279"/>
      <c r="K4" s="282"/>
    </row>
    <row r="5" spans="1:11" s="290" customFormat="1" ht="45" customHeight="1" x14ac:dyDescent="0.2">
      <c r="A5" s="929" t="s">
        <v>7</v>
      </c>
      <c r="B5" s="329" t="s">
        <v>471</v>
      </c>
      <c r="C5" s="329" t="s">
        <v>472</v>
      </c>
      <c r="D5" s="284" t="s">
        <v>473</v>
      </c>
      <c r="E5" s="285" t="s">
        <v>1256</v>
      </c>
      <c r="F5" s="286" t="s">
        <v>802</v>
      </c>
      <c r="G5" s="286" t="s">
        <v>1238</v>
      </c>
      <c r="H5" s="286" t="s">
        <v>1257</v>
      </c>
      <c r="I5" s="287" t="s">
        <v>1258</v>
      </c>
      <c r="J5" s="288" t="s">
        <v>474</v>
      </c>
      <c r="K5" s="289"/>
    </row>
    <row r="6" spans="1:11" s="290" customFormat="1" ht="18.75" customHeight="1" x14ac:dyDescent="0.2">
      <c r="A6" s="930"/>
      <c r="B6" s="52" t="s">
        <v>9</v>
      </c>
      <c r="C6" s="52" t="s">
        <v>10</v>
      </c>
      <c r="D6" s="291" t="s">
        <v>11</v>
      </c>
      <c r="E6" s="30" t="s">
        <v>236</v>
      </c>
      <c r="F6" s="30" t="s">
        <v>237</v>
      </c>
      <c r="G6" s="30" t="s">
        <v>289</v>
      </c>
      <c r="H6" s="29" t="s">
        <v>368</v>
      </c>
      <c r="I6" s="292" t="s">
        <v>369</v>
      </c>
      <c r="J6" s="293" t="s">
        <v>389</v>
      </c>
      <c r="K6" s="289"/>
    </row>
    <row r="7" spans="1:11" s="298" customFormat="1" ht="25.5" customHeight="1" x14ac:dyDescent="0.2">
      <c r="A7" s="294" t="s">
        <v>2</v>
      </c>
      <c r="B7" s="58"/>
      <c r="C7" s="60"/>
      <c r="D7" s="295"/>
      <c r="E7" s="295"/>
      <c r="F7" s="295"/>
      <c r="G7" s="295"/>
      <c r="H7" s="295"/>
      <c r="I7" s="295"/>
      <c r="J7" s="296"/>
      <c r="K7" s="297"/>
    </row>
    <row r="8" spans="1:11" s="137" customFormat="1" ht="31.5" customHeight="1" thickBot="1" x14ac:dyDescent="0.3">
      <c r="A8" s="299" t="s">
        <v>3</v>
      </c>
      <c r="B8" s="300" t="s">
        <v>475</v>
      </c>
      <c r="C8" s="301"/>
      <c r="D8" s="302">
        <f t="shared" ref="D8:I8" si="0">SUM(D7)</f>
        <v>0</v>
      </c>
      <c r="E8" s="302">
        <f t="shared" si="0"/>
        <v>0</v>
      </c>
      <c r="F8" s="302">
        <f t="shared" si="0"/>
        <v>0</v>
      </c>
      <c r="G8" s="302">
        <f t="shared" si="0"/>
        <v>0</v>
      </c>
      <c r="H8" s="302">
        <f t="shared" si="0"/>
        <v>0</v>
      </c>
      <c r="I8" s="302">
        <f t="shared" si="0"/>
        <v>0</v>
      </c>
      <c r="J8" s="303"/>
      <c r="K8" s="304"/>
    </row>
    <row r="9" spans="1:11" s="310" customFormat="1" ht="16.5" hidden="1" customHeight="1" x14ac:dyDescent="0.2">
      <c r="A9" s="305"/>
      <c r="B9" s="306" t="s">
        <v>476</v>
      </c>
      <c r="C9" s="306"/>
      <c r="D9" s="307" t="e">
        <f>SUM(#REF!,#REF!,#REF!)</f>
        <v>#REF!</v>
      </c>
      <c r="E9" s="307" t="e">
        <f>SUM(#REF!,#REF!,)</f>
        <v>#REF!</v>
      </c>
      <c r="F9" s="307" t="e">
        <f>SUM(#REF!,#REF!,)</f>
        <v>#REF!</v>
      </c>
      <c r="G9" s="307" t="e">
        <f>SUM(#REF!,#REF!,)</f>
        <v>#REF!</v>
      </c>
      <c r="H9" s="307" t="e">
        <f>SUM(#REF!,#REF!,)</f>
        <v>#REF!</v>
      </c>
      <c r="I9" s="307" t="e">
        <f>SUM(#REF!,#REF!,)</f>
        <v>#REF!</v>
      </c>
      <c r="J9" s="308"/>
      <c r="K9" s="309"/>
    </row>
    <row r="10" spans="1:11" ht="14.25" x14ac:dyDescent="0.2">
      <c r="A10" s="143"/>
      <c r="B10" s="311"/>
      <c r="C10" s="143"/>
      <c r="D10" s="312"/>
      <c r="E10" s="312"/>
      <c r="F10" s="312"/>
      <c r="G10" s="312"/>
      <c r="H10" s="312"/>
      <c r="I10" s="312"/>
      <c r="J10" s="313"/>
      <c r="K10" s="114"/>
    </row>
    <row r="11" spans="1:11" x14ac:dyDescent="0.2">
      <c r="A11" s="143"/>
      <c r="B11" s="143"/>
      <c r="C11" s="143"/>
      <c r="D11" s="312"/>
      <c r="E11" s="312"/>
      <c r="F11" s="312"/>
      <c r="G11" s="312"/>
      <c r="H11" s="312"/>
      <c r="I11" s="312"/>
      <c r="J11" s="313"/>
      <c r="K11" s="114"/>
    </row>
    <row r="12" spans="1:11" x14ac:dyDescent="0.2">
      <c r="A12" s="143"/>
      <c r="B12" s="143"/>
      <c r="C12" s="143"/>
      <c r="D12" s="312"/>
      <c r="E12" s="312"/>
      <c r="F12" s="312"/>
      <c r="G12" s="312"/>
      <c r="H12" s="312"/>
      <c r="I12" s="312"/>
      <c r="J12" s="313"/>
      <c r="K12" s="114"/>
    </row>
    <row r="13" spans="1:11" x14ac:dyDescent="0.2">
      <c r="A13" s="143"/>
      <c r="B13" s="143"/>
      <c r="C13" s="143"/>
      <c r="D13" s="312"/>
      <c r="E13" s="312"/>
      <c r="F13" s="312"/>
      <c r="G13" s="312"/>
      <c r="H13" s="312"/>
      <c r="I13" s="312"/>
      <c r="J13" s="313"/>
      <c r="K13" s="114"/>
    </row>
  </sheetData>
  <mergeCells count="2">
    <mergeCell ref="B1:J1"/>
    <mergeCell ref="A5:A6"/>
  </mergeCells>
  <printOptions horizontalCentered="1"/>
  <pageMargins left="0.23622047244094491" right="0.15748031496062992" top="1.0629921259842521" bottom="0.31496062992125984" header="0.6692913385826772" footer="0.19685039370078741"/>
  <pageSetup paperSize="9" scale="80" orientation="landscape" r:id="rId1"/>
  <headerFooter alignWithMargins="0">
    <oddHeader>&amp;R&amp;"Times New Roman,Félkövér" 3. tájékoztató tábla a 14/2019. (IX.24.)önkormányzati rendelethez</oddHeader>
    <oddFooter>&amp;R&amp;"Times New Roman,Normál"&amp;F&amp;"Arial CE,Normál"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64"/>
  <sheetViews>
    <sheetView view="pageLayout" zoomScaleNormal="130" workbookViewId="0">
      <selection activeCell="H8" sqref="H8"/>
    </sheetView>
  </sheetViews>
  <sheetFormatPr defaultColWidth="8" defaultRowHeight="15.75" x14ac:dyDescent="0.25"/>
  <cols>
    <col min="1" max="1" width="6" style="22" customWidth="1"/>
    <col min="2" max="2" width="7.28515625" style="22" customWidth="1"/>
    <col min="3" max="3" width="8.42578125" style="351" customWidth="1"/>
    <col min="4" max="4" width="45.5703125" style="22" customWidth="1"/>
    <col min="5" max="5" width="10.140625" style="22" hidden="1" customWidth="1"/>
    <col min="6" max="6" width="10.140625" style="22" customWidth="1"/>
    <col min="7" max="7" width="10" style="22" hidden="1" customWidth="1"/>
    <col min="8" max="8" width="11.140625" style="22" customWidth="1"/>
    <col min="9" max="9" width="10" style="22" customWidth="1"/>
    <col min="10" max="10" width="10.85546875" style="22" customWidth="1"/>
    <col min="11" max="257" width="8" style="22"/>
    <col min="258" max="258" width="6" style="22" customWidth="1"/>
    <col min="259" max="259" width="7.28515625" style="22" customWidth="1"/>
    <col min="260" max="260" width="45.5703125" style="22" customWidth="1"/>
    <col min="261" max="262" width="10.140625" style="22" customWidth="1"/>
    <col min="263" max="513" width="8" style="22"/>
    <col min="514" max="514" width="6" style="22" customWidth="1"/>
    <col min="515" max="515" width="7.28515625" style="22" customWidth="1"/>
    <col min="516" max="516" width="45.5703125" style="22" customWidth="1"/>
    <col min="517" max="518" width="10.140625" style="22" customWidth="1"/>
    <col min="519" max="769" width="8" style="22"/>
    <col min="770" max="770" width="6" style="22" customWidth="1"/>
    <col min="771" max="771" width="7.28515625" style="22" customWidth="1"/>
    <col min="772" max="772" width="45.5703125" style="22" customWidth="1"/>
    <col min="773" max="774" width="10.140625" style="22" customWidth="1"/>
    <col min="775" max="1025" width="8" style="22"/>
    <col min="1026" max="1026" width="6" style="22" customWidth="1"/>
    <col min="1027" max="1027" width="7.28515625" style="22" customWidth="1"/>
    <col min="1028" max="1028" width="45.5703125" style="22" customWidth="1"/>
    <col min="1029" max="1030" width="10.140625" style="22" customWidth="1"/>
    <col min="1031" max="1281" width="8" style="22"/>
    <col min="1282" max="1282" width="6" style="22" customWidth="1"/>
    <col min="1283" max="1283" width="7.28515625" style="22" customWidth="1"/>
    <col min="1284" max="1284" width="45.5703125" style="22" customWidth="1"/>
    <col min="1285" max="1286" width="10.140625" style="22" customWidth="1"/>
    <col min="1287" max="1537" width="8" style="22"/>
    <col min="1538" max="1538" width="6" style="22" customWidth="1"/>
    <col min="1539" max="1539" width="7.28515625" style="22" customWidth="1"/>
    <col min="1540" max="1540" width="45.5703125" style="22" customWidth="1"/>
    <col min="1541" max="1542" width="10.140625" style="22" customWidth="1"/>
    <col min="1543" max="1793" width="8" style="22"/>
    <col min="1794" max="1794" width="6" style="22" customWidth="1"/>
    <col min="1795" max="1795" width="7.28515625" style="22" customWidth="1"/>
    <col min="1796" max="1796" width="45.5703125" style="22" customWidth="1"/>
    <col min="1797" max="1798" width="10.140625" style="22" customWidth="1"/>
    <col min="1799" max="2049" width="8" style="22"/>
    <col min="2050" max="2050" width="6" style="22" customWidth="1"/>
    <col min="2051" max="2051" width="7.28515625" style="22" customWidth="1"/>
    <col min="2052" max="2052" width="45.5703125" style="22" customWidth="1"/>
    <col min="2053" max="2054" width="10.140625" style="22" customWidth="1"/>
    <col min="2055" max="2305" width="8" style="22"/>
    <col min="2306" max="2306" width="6" style="22" customWidth="1"/>
    <col min="2307" max="2307" width="7.28515625" style="22" customWidth="1"/>
    <col min="2308" max="2308" width="45.5703125" style="22" customWidth="1"/>
    <col min="2309" max="2310" width="10.140625" style="22" customWidth="1"/>
    <col min="2311" max="2561" width="8" style="22"/>
    <col min="2562" max="2562" width="6" style="22" customWidth="1"/>
    <col min="2563" max="2563" width="7.28515625" style="22" customWidth="1"/>
    <col min="2564" max="2564" width="45.5703125" style="22" customWidth="1"/>
    <col min="2565" max="2566" width="10.140625" style="22" customWidth="1"/>
    <col min="2567" max="2817" width="8" style="22"/>
    <col min="2818" max="2818" width="6" style="22" customWidth="1"/>
    <col min="2819" max="2819" width="7.28515625" style="22" customWidth="1"/>
    <col min="2820" max="2820" width="45.5703125" style="22" customWidth="1"/>
    <col min="2821" max="2822" width="10.140625" style="22" customWidth="1"/>
    <col min="2823" max="3073" width="8" style="22"/>
    <col min="3074" max="3074" width="6" style="22" customWidth="1"/>
    <col min="3075" max="3075" width="7.28515625" style="22" customWidth="1"/>
    <col min="3076" max="3076" width="45.5703125" style="22" customWidth="1"/>
    <col min="3077" max="3078" width="10.140625" style="22" customWidth="1"/>
    <col min="3079" max="3329" width="8" style="22"/>
    <col min="3330" max="3330" width="6" style="22" customWidth="1"/>
    <col min="3331" max="3331" width="7.28515625" style="22" customWidth="1"/>
    <col min="3332" max="3332" width="45.5703125" style="22" customWidth="1"/>
    <col min="3333" max="3334" width="10.140625" style="22" customWidth="1"/>
    <col min="3335" max="3585" width="8" style="22"/>
    <col min="3586" max="3586" width="6" style="22" customWidth="1"/>
    <col min="3587" max="3587" width="7.28515625" style="22" customWidth="1"/>
    <col min="3588" max="3588" width="45.5703125" style="22" customWidth="1"/>
    <col min="3589" max="3590" width="10.140625" style="22" customWidth="1"/>
    <col min="3591" max="3841" width="8" style="22"/>
    <col min="3842" max="3842" width="6" style="22" customWidth="1"/>
    <col min="3843" max="3843" width="7.28515625" style="22" customWidth="1"/>
    <col min="3844" max="3844" width="45.5703125" style="22" customWidth="1"/>
    <col min="3845" max="3846" width="10.140625" style="22" customWidth="1"/>
    <col min="3847" max="4097" width="8" style="22"/>
    <col min="4098" max="4098" width="6" style="22" customWidth="1"/>
    <col min="4099" max="4099" width="7.28515625" style="22" customWidth="1"/>
    <col min="4100" max="4100" width="45.5703125" style="22" customWidth="1"/>
    <col min="4101" max="4102" width="10.140625" style="22" customWidth="1"/>
    <col min="4103" max="4353" width="8" style="22"/>
    <col min="4354" max="4354" width="6" style="22" customWidth="1"/>
    <col min="4355" max="4355" width="7.28515625" style="22" customWidth="1"/>
    <col min="4356" max="4356" width="45.5703125" style="22" customWidth="1"/>
    <col min="4357" max="4358" width="10.140625" style="22" customWidth="1"/>
    <col min="4359" max="4609" width="8" style="22"/>
    <col min="4610" max="4610" width="6" style="22" customWidth="1"/>
    <col min="4611" max="4611" width="7.28515625" style="22" customWidth="1"/>
    <col min="4612" max="4612" width="45.5703125" style="22" customWidth="1"/>
    <col min="4613" max="4614" width="10.140625" style="22" customWidth="1"/>
    <col min="4615" max="4865" width="8" style="22"/>
    <col min="4866" max="4866" width="6" style="22" customWidth="1"/>
    <col min="4867" max="4867" width="7.28515625" style="22" customWidth="1"/>
    <col min="4868" max="4868" width="45.5703125" style="22" customWidth="1"/>
    <col min="4869" max="4870" width="10.140625" style="22" customWidth="1"/>
    <col min="4871" max="5121" width="8" style="22"/>
    <col min="5122" max="5122" width="6" style="22" customWidth="1"/>
    <col min="5123" max="5123" width="7.28515625" style="22" customWidth="1"/>
    <col min="5124" max="5124" width="45.5703125" style="22" customWidth="1"/>
    <col min="5125" max="5126" width="10.140625" style="22" customWidth="1"/>
    <col min="5127" max="5377" width="8" style="22"/>
    <col min="5378" max="5378" width="6" style="22" customWidth="1"/>
    <col min="5379" max="5379" width="7.28515625" style="22" customWidth="1"/>
    <col min="5380" max="5380" width="45.5703125" style="22" customWidth="1"/>
    <col min="5381" max="5382" width="10.140625" style="22" customWidth="1"/>
    <col min="5383" max="5633" width="8" style="22"/>
    <col min="5634" max="5634" width="6" style="22" customWidth="1"/>
    <col min="5635" max="5635" width="7.28515625" style="22" customWidth="1"/>
    <col min="5636" max="5636" width="45.5703125" style="22" customWidth="1"/>
    <col min="5637" max="5638" width="10.140625" style="22" customWidth="1"/>
    <col min="5639" max="5889" width="8" style="22"/>
    <col min="5890" max="5890" width="6" style="22" customWidth="1"/>
    <col min="5891" max="5891" width="7.28515625" style="22" customWidth="1"/>
    <col min="5892" max="5892" width="45.5703125" style="22" customWidth="1"/>
    <col min="5893" max="5894" width="10.140625" style="22" customWidth="1"/>
    <col min="5895" max="6145" width="8" style="22"/>
    <col min="6146" max="6146" width="6" style="22" customWidth="1"/>
    <col min="6147" max="6147" width="7.28515625" style="22" customWidth="1"/>
    <col min="6148" max="6148" width="45.5703125" style="22" customWidth="1"/>
    <col min="6149" max="6150" width="10.140625" style="22" customWidth="1"/>
    <col min="6151" max="6401" width="8" style="22"/>
    <col min="6402" max="6402" width="6" style="22" customWidth="1"/>
    <col min="6403" max="6403" width="7.28515625" style="22" customWidth="1"/>
    <col min="6404" max="6404" width="45.5703125" style="22" customWidth="1"/>
    <col min="6405" max="6406" width="10.140625" style="22" customWidth="1"/>
    <col min="6407" max="6657" width="8" style="22"/>
    <col min="6658" max="6658" width="6" style="22" customWidth="1"/>
    <col min="6659" max="6659" width="7.28515625" style="22" customWidth="1"/>
    <col min="6660" max="6660" width="45.5703125" style="22" customWidth="1"/>
    <col min="6661" max="6662" width="10.140625" style="22" customWidth="1"/>
    <col min="6663" max="6913" width="8" style="22"/>
    <col min="6914" max="6914" width="6" style="22" customWidth="1"/>
    <col min="6915" max="6915" width="7.28515625" style="22" customWidth="1"/>
    <col min="6916" max="6916" width="45.5703125" style="22" customWidth="1"/>
    <col min="6917" max="6918" width="10.140625" style="22" customWidth="1"/>
    <col min="6919" max="7169" width="8" style="22"/>
    <col min="7170" max="7170" width="6" style="22" customWidth="1"/>
    <col min="7171" max="7171" width="7.28515625" style="22" customWidth="1"/>
    <col min="7172" max="7172" width="45.5703125" style="22" customWidth="1"/>
    <col min="7173" max="7174" width="10.140625" style="22" customWidth="1"/>
    <col min="7175" max="7425" width="8" style="22"/>
    <col min="7426" max="7426" width="6" style="22" customWidth="1"/>
    <col min="7427" max="7427" width="7.28515625" style="22" customWidth="1"/>
    <col min="7428" max="7428" width="45.5703125" style="22" customWidth="1"/>
    <col min="7429" max="7430" width="10.140625" style="22" customWidth="1"/>
    <col min="7431" max="7681" width="8" style="22"/>
    <col min="7682" max="7682" width="6" style="22" customWidth="1"/>
    <col min="7683" max="7683" width="7.28515625" style="22" customWidth="1"/>
    <col min="7684" max="7684" width="45.5703125" style="22" customWidth="1"/>
    <col min="7685" max="7686" width="10.140625" style="22" customWidth="1"/>
    <col min="7687" max="7937" width="8" style="22"/>
    <col min="7938" max="7938" width="6" style="22" customWidth="1"/>
    <col min="7939" max="7939" width="7.28515625" style="22" customWidth="1"/>
    <col min="7940" max="7940" width="45.5703125" style="22" customWidth="1"/>
    <col min="7941" max="7942" width="10.140625" style="22" customWidth="1"/>
    <col min="7943" max="8193" width="8" style="22"/>
    <col min="8194" max="8194" width="6" style="22" customWidth="1"/>
    <col min="8195" max="8195" width="7.28515625" style="22" customWidth="1"/>
    <col min="8196" max="8196" width="45.5703125" style="22" customWidth="1"/>
    <col min="8197" max="8198" width="10.140625" style="22" customWidth="1"/>
    <col min="8199" max="8449" width="8" style="22"/>
    <col min="8450" max="8450" width="6" style="22" customWidth="1"/>
    <col min="8451" max="8451" width="7.28515625" style="22" customWidth="1"/>
    <col min="8452" max="8452" width="45.5703125" style="22" customWidth="1"/>
    <col min="8453" max="8454" width="10.140625" style="22" customWidth="1"/>
    <col min="8455" max="8705" width="8" style="22"/>
    <col min="8706" max="8706" width="6" style="22" customWidth="1"/>
    <col min="8707" max="8707" width="7.28515625" style="22" customWidth="1"/>
    <col min="8708" max="8708" width="45.5703125" style="22" customWidth="1"/>
    <col min="8709" max="8710" width="10.140625" style="22" customWidth="1"/>
    <col min="8711" max="8961" width="8" style="22"/>
    <col min="8962" max="8962" width="6" style="22" customWidth="1"/>
    <col min="8963" max="8963" width="7.28515625" style="22" customWidth="1"/>
    <col min="8964" max="8964" width="45.5703125" style="22" customWidth="1"/>
    <col min="8965" max="8966" width="10.140625" style="22" customWidth="1"/>
    <col min="8967" max="9217" width="8" style="22"/>
    <col min="9218" max="9218" width="6" style="22" customWidth="1"/>
    <col min="9219" max="9219" width="7.28515625" style="22" customWidth="1"/>
    <col min="9220" max="9220" width="45.5703125" style="22" customWidth="1"/>
    <col min="9221" max="9222" width="10.140625" style="22" customWidth="1"/>
    <col min="9223" max="9473" width="8" style="22"/>
    <col min="9474" max="9474" width="6" style="22" customWidth="1"/>
    <col min="9475" max="9475" width="7.28515625" style="22" customWidth="1"/>
    <col min="9476" max="9476" width="45.5703125" style="22" customWidth="1"/>
    <col min="9477" max="9478" width="10.140625" style="22" customWidth="1"/>
    <col min="9479" max="9729" width="8" style="22"/>
    <col min="9730" max="9730" width="6" style="22" customWidth="1"/>
    <col min="9731" max="9731" width="7.28515625" style="22" customWidth="1"/>
    <col min="9732" max="9732" width="45.5703125" style="22" customWidth="1"/>
    <col min="9733" max="9734" width="10.140625" style="22" customWidth="1"/>
    <col min="9735" max="9985" width="8" style="22"/>
    <col min="9986" max="9986" width="6" style="22" customWidth="1"/>
    <col min="9987" max="9987" width="7.28515625" style="22" customWidth="1"/>
    <col min="9988" max="9988" width="45.5703125" style="22" customWidth="1"/>
    <col min="9989" max="9990" width="10.140625" style="22" customWidth="1"/>
    <col min="9991" max="10241" width="8" style="22"/>
    <col min="10242" max="10242" width="6" style="22" customWidth="1"/>
    <col min="10243" max="10243" width="7.28515625" style="22" customWidth="1"/>
    <col min="10244" max="10244" width="45.5703125" style="22" customWidth="1"/>
    <col min="10245" max="10246" width="10.140625" style="22" customWidth="1"/>
    <col min="10247" max="10497" width="8" style="22"/>
    <col min="10498" max="10498" width="6" style="22" customWidth="1"/>
    <col min="10499" max="10499" width="7.28515625" style="22" customWidth="1"/>
    <col min="10500" max="10500" width="45.5703125" style="22" customWidth="1"/>
    <col min="10501" max="10502" width="10.140625" style="22" customWidth="1"/>
    <col min="10503" max="10753" width="8" style="22"/>
    <col min="10754" max="10754" width="6" style="22" customWidth="1"/>
    <col min="10755" max="10755" width="7.28515625" style="22" customWidth="1"/>
    <col min="10756" max="10756" width="45.5703125" style="22" customWidth="1"/>
    <col min="10757" max="10758" width="10.140625" style="22" customWidth="1"/>
    <col min="10759" max="11009" width="8" style="22"/>
    <col min="11010" max="11010" width="6" style="22" customWidth="1"/>
    <col min="11011" max="11011" width="7.28515625" style="22" customWidth="1"/>
    <col min="11012" max="11012" width="45.5703125" style="22" customWidth="1"/>
    <col min="11013" max="11014" width="10.140625" style="22" customWidth="1"/>
    <col min="11015" max="11265" width="8" style="22"/>
    <col min="11266" max="11266" width="6" style="22" customWidth="1"/>
    <col min="11267" max="11267" width="7.28515625" style="22" customWidth="1"/>
    <col min="11268" max="11268" width="45.5703125" style="22" customWidth="1"/>
    <col min="11269" max="11270" width="10.140625" style="22" customWidth="1"/>
    <col min="11271" max="11521" width="8" style="22"/>
    <col min="11522" max="11522" width="6" style="22" customWidth="1"/>
    <col min="11523" max="11523" width="7.28515625" style="22" customWidth="1"/>
    <col min="11524" max="11524" width="45.5703125" style="22" customWidth="1"/>
    <col min="11525" max="11526" width="10.140625" style="22" customWidth="1"/>
    <col min="11527" max="11777" width="8" style="22"/>
    <col min="11778" max="11778" width="6" style="22" customWidth="1"/>
    <col min="11779" max="11779" width="7.28515625" style="22" customWidth="1"/>
    <col min="11780" max="11780" width="45.5703125" style="22" customWidth="1"/>
    <col min="11781" max="11782" width="10.140625" style="22" customWidth="1"/>
    <col min="11783" max="12033" width="8" style="22"/>
    <col min="12034" max="12034" width="6" style="22" customWidth="1"/>
    <col min="12035" max="12035" width="7.28515625" style="22" customWidth="1"/>
    <col min="12036" max="12036" width="45.5703125" style="22" customWidth="1"/>
    <col min="12037" max="12038" width="10.140625" style="22" customWidth="1"/>
    <col min="12039" max="12289" width="8" style="22"/>
    <col min="12290" max="12290" width="6" style="22" customWidth="1"/>
    <col min="12291" max="12291" width="7.28515625" style="22" customWidth="1"/>
    <col min="12292" max="12292" width="45.5703125" style="22" customWidth="1"/>
    <col min="12293" max="12294" width="10.140625" style="22" customWidth="1"/>
    <col min="12295" max="12545" width="8" style="22"/>
    <col min="12546" max="12546" width="6" style="22" customWidth="1"/>
    <col min="12547" max="12547" width="7.28515625" style="22" customWidth="1"/>
    <col min="12548" max="12548" width="45.5703125" style="22" customWidth="1"/>
    <col min="12549" max="12550" width="10.140625" style="22" customWidth="1"/>
    <col min="12551" max="12801" width="8" style="22"/>
    <col min="12802" max="12802" width="6" style="22" customWidth="1"/>
    <col min="12803" max="12803" width="7.28515625" style="22" customWidth="1"/>
    <col min="12804" max="12804" width="45.5703125" style="22" customWidth="1"/>
    <col min="12805" max="12806" width="10.140625" style="22" customWidth="1"/>
    <col min="12807" max="13057" width="8" style="22"/>
    <col min="13058" max="13058" width="6" style="22" customWidth="1"/>
    <col min="13059" max="13059" width="7.28515625" style="22" customWidth="1"/>
    <col min="13060" max="13060" width="45.5703125" style="22" customWidth="1"/>
    <col min="13061" max="13062" width="10.140625" style="22" customWidth="1"/>
    <col min="13063" max="13313" width="8" style="22"/>
    <col min="13314" max="13314" width="6" style="22" customWidth="1"/>
    <col min="13315" max="13315" width="7.28515625" style="22" customWidth="1"/>
    <col min="13316" max="13316" width="45.5703125" style="22" customWidth="1"/>
    <col min="13317" max="13318" width="10.140625" style="22" customWidth="1"/>
    <col min="13319" max="13569" width="8" style="22"/>
    <col min="13570" max="13570" width="6" style="22" customWidth="1"/>
    <col min="13571" max="13571" width="7.28515625" style="22" customWidth="1"/>
    <col min="13572" max="13572" width="45.5703125" style="22" customWidth="1"/>
    <col min="13573" max="13574" width="10.140625" style="22" customWidth="1"/>
    <col min="13575" max="13825" width="8" style="22"/>
    <col min="13826" max="13826" width="6" style="22" customWidth="1"/>
    <col min="13827" max="13827" width="7.28515625" style="22" customWidth="1"/>
    <col min="13828" max="13828" width="45.5703125" style="22" customWidth="1"/>
    <col min="13829" max="13830" width="10.140625" style="22" customWidth="1"/>
    <col min="13831" max="14081" width="8" style="22"/>
    <col min="14082" max="14082" width="6" style="22" customWidth="1"/>
    <col min="14083" max="14083" width="7.28515625" style="22" customWidth="1"/>
    <col min="14084" max="14084" width="45.5703125" style="22" customWidth="1"/>
    <col min="14085" max="14086" width="10.140625" style="22" customWidth="1"/>
    <col min="14087" max="14337" width="8" style="22"/>
    <col min="14338" max="14338" width="6" style="22" customWidth="1"/>
    <col min="14339" max="14339" width="7.28515625" style="22" customWidth="1"/>
    <col min="14340" max="14340" width="45.5703125" style="22" customWidth="1"/>
    <col min="14341" max="14342" width="10.140625" style="22" customWidth="1"/>
    <col min="14343" max="14593" width="8" style="22"/>
    <col min="14594" max="14594" width="6" style="22" customWidth="1"/>
    <col min="14595" max="14595" width="7.28515625" style="22" customWidth="1"/>
    <col min="14596" max="14596" width="45.5703125" style="22" customWidth="1"/>
    <col min="14597" max="14598" width="10.140625" style="22" customWidth="1"/>
    <col min="14599" max="14849" width="8" style="22"/>
    <col min="14850" max="14850" width="6" style="22" customWidth="1"/>
    <col min="14851" max="14851" width="7.28515625" style="22" customWidth="1"/>
    <col min="14852" max="14852" width="45.5703125" style="22" customWidth="1"/>
    <col min="14853" max="14854" width="10.140625" style="22" customWidth="1"/>
    <col min="14855" max="15105" width="8" style="22"/>
    <col min="15106" max="15106" width="6" style="22" customWidth="1"/>
    <col min="15107" max="15107" width="7.28515625" style="22" customWidth="1"/>
    <col min="15108" max="15108" width="45.5703125" style="22" customWidth="1"/>
    <col min="15109" max="15110" width="10.140625" style="22" customWidth="1"/>
    <col min="15111" max="15361" width="8" style="22"/>
    <col min="15362" max="15362" width="6" style="22" customWidth="1"/>
    <col min="15363" max="15363" width="7.28515625" style="22" customWidth="1"/>
    <col min="15364" max="15364" width="45.5703125" style="22" customWidth="1"/>
    <col min="15365" max="15366" width="10.140625" style="22" customWidth="1"/>
    <col min="15367" max="15617" width="8" style="22"/>
    <col min="15618" max="15618" width="6" style="22" customWidth="1"/>
    <col min="15619" max="15619" width="7.28515625" style="22" customWidth="1"/>
    <col min="15620" max="15620" width="45.5703125" style="22" customWidth="1"/>
    <col min="15621" max="15622" width="10.140625" style="22" customWidth="1"/>
    <col min="15623" max="15873" width="8" style="22"/>
    <col min="15874" max="15874" width="6" style="22" customWidth="1"/>
    <col min="15875" max="15875" width="7.28515625" style="22" customWidth="1"/>
    <col min="15876" max="15876" width="45.5703125" style="22" customWidth="1"/>
    <col min="15877" max="15878" width="10.140625" style="22" customWidth="1"/>
    <col min="15879" max="16129" width="8" style="22"/>
    <col min="16130" max="16130" width="6" style="22" customWidth="1"/>
    <col min="16131" max="16131" width="7.28515625" style="22" customWidth="1"/>
    <col min="16132" max="16132" width="45.5703125" style="22" customWidth="1"/>
    <col min="16133" max="16134" width="10.140625" style="22" customWidth="1"/>
    <col min="16135" max="16384" width="8" style="22"/>
  </cols>
  <sheetData>
    <row r="1" spans="1:10" ht="15.95" customHeight="1" thickBot="1" x14ac:dyDescent="0.3">
      <c r="A1" s="826" t="s">
        <v>187</v>
      </c>
      <c r="B1" s="827"/>
      <c r="C1" s="827"/>
      <c r="D1" s="827"/>
      <c r="E1" s="827"/>
      <c r="F1" s="827"/>
      <c r="G1" s="814"/>
      <c r="H1" s="814"/>
      <c r="I1" s="814"/>
      <c r="J1" s="814"/>
    </row>
    <row r="2" spans="1:10" ht="40.5" customHeight="1" x14ac:dyDescent="0.25">
      <c r="A2" s="828" t="s">
        <v>188</v>
      </c>
      <c r="B2" s="781"/>
      <c r="C2" s="781" t="s">
        <v>543</v>
      </c>
      <c r="D2" s="781" t="s">
        <v>189</v>
      </c>
      <c r="E2" s="779" t="s">
        <v>1225</v>
      </c>
      <c r="F2" s="779" t="s">
        <v>1239</v>
      </c>
      <c r="G2" s="779" t="s">
        <v>234</v>
      </c>
      <c r="H2" s="779" t="s">
        <v>1271</v>
      </c>
      <c r="I2" s="779" t="s">
        <v>234</v>
      </c>
      <c r="J2" s="780" t="s">
        <v>235</v>
      </c>
    </row>
    <row r="3" spans="1:10" ht="12" customHeight="1" x14ac:dyDescent="0.25">
      <c r="A3" s="829"/>
      <c r="B3" s="830" t="s">
        <v>9</v>
      </c>
      <c r="C3" s="830"/>
      <c r="D3" s="831"/>
      <c r="E3" s="545" t="s">
        <v>10</v>
      </c>
      <c r="F3" s="545" t="s">
        <v>10</v>
      </c>
      <c r="G3" s="545" t="s">
        <v>11</v>
      </c>
      <c r="H3" s="545" t="s">
        <v>236</v>
      </c>
      <c r="I3" s="545" t="s">
        <v>11</v>
      </c>
      <c r="J3" s="546" t="s">
        <v>236</v>
      </c>
    </row>
    <row r="4" spans="1:10" s="23" customFormat="1" ht="12" customHeight="1" x14ac:dyDescent="0.2">
      <c r="A4" s="547" t="s">
        <v>2</v>
      </c>
      <c r="B4" s="548" t="s">
        <v>2</v>
      </c>
      <c r="C4" s="549" t="s">
        <v>542</v>
      </c>
      <c r="D4" s="548" t="s">
        <v>577</v>
      </c>
      <c r="E4" s="550">
        <f>E5+E6</f>
        <v>111092</v>
      </c>
      <c r="F4" s="550">
        <f>F5+F6</f>
        <v>113053</v>
      </c>
      <c r="G4" s="550">
        <f t="shared" ref="G4:J4" si="0">G5+G6</f>
        <v>0</v>
      </c>
      <c r="H4" s="550">
        <f t="shared" si="0"/>
        <v>113053</v>
      </c>
      <c r="I4" s="550">
        <f t="shared" si="0"/>
        <v>8279</v>
      </c>
      <c r="J4" s="551">
        <f t="shared" si="0"/>
        <v>121332</v>
      </c>
    </row>
    <row r="5" spans="1:10" s="23" customFormat="1" ht="12" customHeight="1" x14ac:dyDescent="0.2">
      <c r="A5" s="547" t="s">
        <v>3</v>
      </c>
      <c r="B5" s="552" t="s">
        <v>220</v>
      </c>
      <c r="C5" s="553" t="s">
        <v>555</v>
      </c>
      <c r="D5" s="554" t="s">
        <v>568</v>
      </c>
      <c r="E5" s="555">
        <v>99511</v>
      </c>
      <c r="F5" s="555">
        <v>99756</v>
      </c>
      <c r="G5" s="555"/>
      <c r="H5" s="555">
        <f t="shared" ref="H5:H27" si="1">SUM(F5,G5)</f>
        <v>99756</v>
      </c>
      <c r="I5" s="555">
        <v>5832</v>
      </c>
      <c r="J5" s="556">
        <f t="shared" ref="J5:J27" si="2">SUM(H5,I5)</f>
        <v>105588</v>
      </c>
    </row>
    <row r="6" spans="1:10" s="23" customFormat="1" ht="12" customHeight="1" x14ac:dyDescent="0.2">
      <c r="A6" s="547" t="s">
        <v>49</v>
      </c>
      <c r="B6" s="552" t="s">
        <v>222</v>
      </c>
      <c r="C6" s="553" t="s">
        <v>567</v>
      </c>
      <c r="D6" s="554" t="s">
        <v>569</v>
      </c>
      <c r="E6" s="557">
        <v>11581</v>
      </c>
      <c r="F6" s="557">
        <v>13297</v>
      </c>
      <c r="G6" s="555"/>
      <c r="H6" s="555">
        <f t="shared" si="1"/>
        <v>13297</v>
      </c>
      <c r="I6" s="555">
        <v>2447</v>
      </c>
      <c r="J6" s="556">
        <f t="shared" si="2"/>
        <v>15744</v>
      </c>
    </row>
    <row r="7" spans="1:10" s="23" customFormat="1" ht="21.75" customHeight="1" x14ac:dyDescent="0.2">
      <c r="A7" s="547" t="s">
        <v>12</v>
      </c>
      <c r="B7" s="548" t="s">
        <v>3</v>
      </c>
      <c r="C7" s="549" t="s">
        <v>544</v>
      </c>
      <c r="D7" s="548" t="s">
        <v>578</v>
      </c>
      <c r="E7" s="550">
        <f>SUM(E8:E9)</f>
        <v>135455</v>
      </c>
      <c r="F7" s="550">
        <f>SUM(F8:F9)</f>
        <v>0</v>
      </c>
      <c r="G7" s="550">
        <f t="shared" ref="G7:J7" si="3">SUM(G8:G9)</f>
        <v>0</v>
      </c>
      <c r="H7" s="550">
        <f t="shared" si="3"/>
        <v>0</v>
      </c>
      <c r="I7" s="550">
        <f t="shared" si="3"/>
        <v>6547</v>
      </c>
      <c r="J7" s="551">
        <f t="shared" si="3"/>
        <v>6547</v>
      </c>
    </row>
    <row r="8" spans="1:10" s="23" customFormat="1" ht="12" customHeight="1" x14ac:dyDescent="0.2">
      <c r="A8" s="547" t="s">
        <v>50</v>
      </c>
      <c r="B8" s="552" t="s">
        <v>227</v>
      </c>
      <c r="C8" s="558" t="s">
        <v>575</v>
      </c>
      <c r="D8" s="559" t="s">
        <v>573</v>
      </c>
      <c r="E8" s="555"/>
      <c r="F8" s="555"/>
      <c r="G8" s="555"/>
      <c r="H8" s="555">
        <f t="shared" si="1"/>
        <v>0</v>
      </c>
      <c r="I8" s="555"/>
      <c r="J8" s="556">
        <f t="shared" si="2"/>
        <v>0</v>
      </c>
    </row>
    <row r="9" spans="1:10" s="23" customFormat="1" ht="12" customHeight="1" x14ac:dyDescent="0.2">
      <c r="A9" s="547" t="s">
        <v>13</v>
      </c>
      <c r="B9" s="552" t="s">
        <v>228</v>
      </c>
      <c r="C9" s="558" t="s">
        <v>576</v>
      </c>
      <c r="D9" s="559" t="s">
        <v>574</v>
      </c>
      <c r="E9" s="555">
        <v>135455</v>
      </c>
      <c r="F9" s="555"/>
      <c r="G9" s="555"/>
      <c r="H9" s="555">
        <f t="shared" si="1"/>
        <v>0</v>
      </c>
      <c r="I9" s="555">
        <v>6547</v>
      </c>
      <c r="J9" s="556">
        <f t="shared" si="2"/>
        <v>6547</v>
      </c>
    </row>
    <row r="10" spans="1:10" s="23" customFormat="1" ht="12" customHeight="1" x14ac:dyDescent="0.2">
      <c r="A10" s="547" t="s">
        <v>51</v>
      </c>
      <c r="B10" s="548" t="s">
        <v>49</v>
      </c>
      <c r="C10" s="549" t="s">
        <v>545</v>
      </c>
      <c r="D10" s="548" t="s">
        <v>583</v>
      </c>
      <c r="E10" s="560">
        <f>SUM(E11:E16)</f>
        <v>37950</v>
      </c>
      <c r="F10" s="560">
        <f>SUM(F11:F16)</f>
        <v>49250</v>
      </c>
      <c r="G10" s="560">
        <f t="shared" ref="G10:J10" si="4">SUM(G11:G16)</f>
        <v>0</v>
      </c>
      <c r="H10" s="560">
        <f t="shared" si="4"/>
        <v>49250</v>
      </c>
      <c r="I10" s="560">
        <f t="shared" si="4"/>
        <v>0</v>
      </c>
      <c r="J10" s="561">
        <f t="shared" si="4"/>
        <v>49250</v>
      </c>
    </row>
    <row r="11" spans="1:10" s="23" customFormat="1" ht="12" customHeight="1" x14ac:dyDescent="0.2">
      <c r="A11" s="547" t="s">
        <v>14</v>
      </c>
      <c r="B11" s="552" t="s">
        <v>190</v>
      </c>
      <c r="C11" s="558" t="s">
        <v>579</v>
      </c>
      <c r="D11" s="559" t="s">
        <v>580</v>
      </c>
      <c r="E11" s="555"/>
      <c r="F11" s="555"/>
      <c r="G11" s="555"/>
      <c r="H11" s="555">
        <f t="shared" si="1"/>
        <v>0</v>
      </c>
      <c r="I11" s="555"/>
      <c r="J11" s="556">
        <f t="shared" si="2"/>
        <v>0</v>
      </c>
    </row>
    <row r="12" spans="1:10" s="23" customFormat="1" ht="12" customHeight="1" x14ac:dyDescent="0.2">
      <c r="A12" s="547" t="s">
        <v>52</v>
      </c>
      <c r="B12" s="552" t="s">
        <v>191</v>
      </c>
      <c r="C12" s="558" t="s">
        <v>597</v>
      </c>
      <c r="D12" s="559" t="s">
        <v>603</v>
      </c>
      <c r="E12" s="555"/>
      <c r="F12" s="555"/>
      <c r="G12" s="555"/>
      <c r="H12" s="555">
        <f t="shared" si="1"/>
        <v>0</v>
      </c>
      <c r="I12" s="555"/>
      <c r="J12" s="556">
        <f t="shared" si="2"/>
        <v>0</v>
      </c>
    </row>
    <row r="13" spans="1:10" s="23" customFormat="1" ht="12" customHeight="1" x14ac:dyDescent="0.2">
      <c r="A13" s="547" t="s">
        <v>15</v>
      </c>
      <c r="B13" s="552" t="s">
        <v>193</v>
      </c>
      <c r="C13" s="558" t="s">
        <v>598</v>
      </c>
      <c r="D13" s="559" t="s">
        <v>604</v>
      </c>
      <c r="E13" s="555"/>
      <c r="F13" s="555"/>
      <c r="G13" s="555"/>
      <c r="H13" s="555">
        <f t="shared" si="1"/>
        <v>0</v>
      </c>
      <c r="I13" s="555"/>
      <c r="J13" s="556">
        <f t="shared" si="2"/>
        <v>0</v>
      </c>
    </row>
    <row r="14" spans="1:10" s="23" customFormat="1" ht="12" customHeight="1" x14ac:dyDescent="0.2">
      <c r="A14" s="547" t="s">
        <v>16</v>
      </c>
      <c r="B14" s="552" t="s">
        <v>194</v>
      </c>
      <c r="C14" s="558" t="s">
        <v>599</v>
      </c>
      <c r="D14" s="559" t="s">
        <v>605</v>
      </c>
      <c r="E14" s="555">
        <v>1700</v>
      </c>
      <c r="F14" s="555">
        <v>3000</v>
      </c>
      <c r="G14" s="555"/>
      <c r="H14" s="555">
        <f t="shared" si="1"/>
        <v>3000</v>
      </c>
      <c r="I14" s="555"/>
      <c r="J14" s="556">
        <f t="shared" si="2"/>
        <v>3000</v>
      </c>
    </row>
    <row r="15" spans="1:10" s="23" customFormat="1" ht="12" customHeight="1" x14ac:dyDescent="0.2">
      <c r="A15" s="547" t="s">
        <v>18</v>
      </c>
      <c r="B15" s="552" t="s">
        <v>601</v>
      </c>
      <c r="C15" s="558" t="s">
        <v>600</v>
      </c>
      <c r="D15" s="559" t="s">
        <v>581</v>
      </c>
      <c r="E15" s="555">
        <v>35550</v>
      </c>
      <c r="F15" s="555">
        <v>45550</v>
      </c>
      <c r="G15" s="555"/>
      <c r="H15" s="555">
        <f t="shared" si="1"/>
        <v>45550</v>
      </c>
      <c r="I15" s="555"/>
      <c r="J15" s="556">
        <f t="shared" si="2"/>
        <v>45550</v>
      </c>
    </row>
    <row r="16" spans="1:10" s="23" customFormat="1" ht="12" customHeight="1" x14ac:dyDescent="0.2">
      <c r="A16" s="547" t="s">
        <v>19</v>
      </c>
      <c r="B16" s="552" t="s">
        <v>602</v>
      </c>
      <c r="C16" s="558" t="s">
        <v>582</v>
      </c>
      <c r="D16" s="559" t="s">
        <v>246</v>
      </c>
      <c r="E16" s="555">
        <v>700</v>
      </c>
      <c r="F16" s="555">
        <v>700</v>
      </c>
      <c r="G16" s="555"/>
      <c r="H16" s="555">
        <f t="shared" si="1"/>
        <v>700</v>
      </c>
      <c r="I16" s="555"/>
      <c r="J16" s="556">
        <f t="shared" si="2"/>
        <v>700</v>
      </c>
    </row>
    <row r="17" spans="1:10" s="23" customFormat="1" ht="12" customHeight="1" x14ac:dyDescent="0.2">
      <c r="A17" s="547" t="s">
        <v>20</v>
      </c>
      <c r="B17" s="548" t="s">
        <v>12</v>
      </c>
      <c r="C17" s="549" t="s">
        <v>546</v>
      </c>
      <c r="D17" s="548" t="s">
        <v>584</v>
      </c>
      <c r="E17" s="560">
        <v>16917</v>
      </c>
      <c r="F17" s="560">
        <v>19288</v>
      </c>
      <c r="G17" s="560">
        <v>1254</v>
      </c>
      <c r="H17" s="782">
        <f t="shared" si="1"/>
        <v>20542</v>
      </c>
      <c r="I17" s="782">
        <v>667</v>
      </c>
      <c r="J17" s="582">
        <f t="shared" si="2"/>
        <v>21209</v>
      </c>
    </row>
    <row r="18" spans="1:10" s="23" customFormat="1" ht="12" customHeight="1" x14ac:dyDescent="0.2">
      <c r="A18" s="547" t="s">
        <v>21</v>
      </c>
      <c r="B18" s="548" t="s">
        <v>50</v>
      </c>
      <c r="C18" s="549" t="s">
        <v>547</v>
      </c>
      <c r="D18" s="548" t="s">
        <v>585</v>
      </c>
      <c r="E18" s="550"/>
      <c r="F18" s="550"/>
      <c r="G18" s="555"/>
      <c r="H18" s="555">
        <f t="shared" si="1"/>
        <v>0</v>
      </c>
      <c r="I18" s="555"/>
      <c r="J18" s="556">
        <f t="shared" si="2"/>
        <v>0</v>
      </c>
    </row>
    <row r="19" spans="1:10" s="23" customFormat="1" ht="12" customHeight="1" x14ac:dyDescent="0.2">
      <c r="A19" s="547" t="s">
        <v>22</v>
      </c>
      <c r="B19" s="562" t="s">
        <v>13</v>
      </c>
      <c r="C19" s="563" t="s">
        <v>548</v>
      </c>
      <c r="D19" s="548" t="s">
        <v>592</v>
      </c>
      <c r="E19" s="564">
        <f>SUM(E20:E21)</f>
        <v>200</v>
      </c>
      <c r="F19" s="564">
        <f>SUM(F20:F21)</f>
        <v>200</v>
      </c>
      <c r="G19" s="564">
        <f t="shared" ref="G19:J19" si="5">SUM(G20:G21)</f>
        <v>0</v>
      </c>
      <c r="H19" s="564">
        <f t="shared" si="5"/>
        <v>200</v>
      </c>
      <c r="I19" s="564">
        <f t="shared" si="5"/>
        <v>0</v>
      </c>
      <c r="J19" s="565">
        <f t="shared" si="5"/>
        <v>200</v>
      </c>
    </row>
    <row r="20" spans="1:10" s="23" customFormat="1" ht="12" customHeight="1" x14ac:dyDescent="0.2">
      <c r="A20" s="547" t="s">
        <v>23</v>
      </c>
      <c r="B20" s="552" t="s">
        <v>195</v>
      </c>
      <c r="C20" s="558" t="s">
        <v>588</v>
      </c>
      <c r="D20" s="559" t="s">
        <v>586</v>
      </c>
      <c r="E20" s="555">
        <v>200</v>
      </c>
      <c r="F20" s="555">
        <v>200</v>
      </c>
      <c r="G20" s="555"/>
      <c r="H20" s="783">
        <f t="shared" si="1"/>
        <v>200</v>
      </c>
      <c r="I20" s="555"/>
      <c r="J20" s="556">
        <f t="shared" si="2"/>
        <v>200</v>
      </c>
    </row>
    <row r="21" spans="1:10" s="23" customFormat="1" ht="12" customHeight="1" x14ac:dyDescent="0.2">
      <c r="A21" s="547" t="s">
        <v>24</v>
      </c>
      <c r="B21" s="552" t="s">
        <v>196</v>
      </c>
      <c r="C21" s="558" t="s">
        <v>589</v>
      </c>
      <c r="D21" s="559" t="s">
        <v>587</v>
      </c>
      <c r="E21" s="566"/>
      <c r="F21" s="566"/>
      <c r="G21" s="555"/>
      <c r="H21" s="555">
        <f t="shared" si="1"/>
        <v>0</v>
      </c>
      <c r="I21" s="555"/>
      <c r="J21" s="556">
        <f t="shared" si="2"/>
        <v>0</v>
      </c>
    </row>
    <row r="22" spans="1:10" s="23" customFormat="1" ht="12" customHeight="1" x14ac:dyDescent="0.2">
      <c r="A22" s="547" t="s">
        <v>26</v>
      </c>
      <c r="B22" s="562" t="s">
        <v>51</v>
      </c>
      <c r="C22" s="563" t="s">
        <v>550</v>
      </c>
      <c r="D22" s="548" t="s">
        <v>715</v>
      </c>
      <c r="E22" s="564">
        <f>SUM(E23:E24)</f>
        <v>0</v>
      </c>
      <c r="F22" s="564">
        <f>SUM(F23:F24)</f>
        <v>0</v>
      </c>
      <c r="G22" s="555"/>
      <c r="H22" s="555">
        <f t="shared" si="1"/>
        <v>0</v>
      </c>
      <c r="I22" s="555"/>
      <c r="J22" s="556">
        <f t="shared" si="2"/>
        <v>0</v>
      </c>
    </row>
    <row r="23" spans="1:10" s="23" customFormat="1" ht="12" customHeight="1" x14ac:dyDescent="0.2">
      <c r="A23" s="547" t="s">
        <v>27</v>
      </c>
      <c r="B23" s="552" t="s">
        <v>197</v>
      </c>
      <c r="C23" s="558" t="s">
        <v>590</v>
      </c>
      <c r="D23" s="559" t="s">
        <v>717</v>
      </c>
      <c r="E23" s="555"/>
      <c r="F23" s="555"/>
      <c r="G23" s="555"/>
      <c r="H23" s="555">
        <f t="shared" si="1"/>
        <v>0</v>
      </c>
      <c r="I23" s="555"/>
      <c r="J23" s="556">
        <f t="shared" si="2"/>
        <v>0</v>
      </c>
    </row>
    <row r="24" spans="1:10" s="23" customFormat="1" ht="12" customHeight="1" x14ac:dyDescent="0.2">
      <c r="A24" s="547" t="s">
        <v>53</v>
      </c>
      <c r="B24" s="552" t="s">
        <v>198</v>
      </c>
      <c r="C24" s="558" t="s">
        <v>591</v>
      </c>
      <c r="D24" s="559" t="s">
        <v>718</v>
      </c>
      <c r="E24" s="566"/>
      <c r="F24" s="566"/>
      <c r="G24" s="555"/>
      <c r="H24" s="555">
        <f t="shared" si="1"/>
        <v>0</v>
      </c>
      <c r="I24" s="555"/>
      <c r="J24" s="556">
        <f t="shared" si="2"/>
        <v>0</v>
      </c>
    </row>
    <row r="25" spans="1:10" s="23" customFormat="1" ht="12" customHeight="1" x14ac:dyDescent="0.2">
      <c r="A25" s="547" t="s">
        <v>54</v>
      </c>
      <c r="B25" s="548" t="s">
        <v>14</v>
      </c>
      <c r="C25" s="549" t="s">
        <v>551</v>
      </c>
      <c r="D25" s="548" t="s">
        <v>593</v>
      </c>
      <c r="E25" s="560">
        <f>SUM(E26:E27)</f>
        <v>36271</v>
      </c>
      <c r="F25" s="560">
        <f>SUM(F26:F27)</f>
        <v>185954</v>
      </c>
      <c r="G25" s="560">
        <f t="shared" ref="G25:J25" si="6">SUM(G26:G27)</f>
        <v>1502</v>
      </c>
      <c r="H25" s="560">
        <f t="shared" si="6"/>
        <v>187456</v>
      </c>
      <c r="I25" s="560">
        <f t="shared" si="6"/>
        <v>0</v>
      </c>
      <c r="J25" s="561">
        <f t="shared" si="6"/>
        <v>187456</v>
      </c>
    </row>
    <row r="26" spans="1:10" s="23" customFormat="1" ht="12" customHeight="1" x14ac:dyDescent="0.2">
      <c r="A26" s="547" t="s">
        <v>28</v>
      </c>
      <c r="B26" s="552" t="s">
        <v>202</v>
      </c>
      <c r="C26" s="558" t="s">
        <v>552</v>
      </c>
      <c r="D26" s="559" t="s">
        <v>595</v>
      </c>
      <c r="E26" s="555">
        <v>36271</v>
      </c>
      <c r="F26" s="555">
        <v>185954</v>
      </c>
      <c r="G26" s="555">
        <v>1502</v>
      </c>
      <c r="H26" s="783">
        <f t="shared" si="1"/>
        <v>187456</v>
      </c>
      <c r="I26" s="555"/>
      <c r="J26" s="556">
        <f t="shared" si="2"/>
        <v>187456</v>
      </c>
    </row>
    <row r="27" spans="1:10" s="23" customFormat="1" ht="12" customHeight="1" x14ac:dyDescent="0.2">
      <c r="A27" s="547" t="s">
        <v>29</v>
      </c>
      <c r="B27" s="552" t="s">
        <v>204</v>
      </c>
      <c r="C27" s="558" t="s">
        <v>554</v>
      </c>
      <c r="D27" s="559" t="s">
        <v>596</v>
      </c>
      <c r="E27" s="566"/>
      <c r="F27" s="566"/>
      <c r="G27" s="555"/>
      <c r="H27" s="555">
        <f t="shared" si="1"/>
        <v>0</v>
      </c>
      <c r="I27" s="555"/>
      <c r="J27" s="556">
        <f t="shared" si="2"/>
        <v>0</v>
      </c>
    </row>
    <row r="28" spans="1:10" s="23" customFormat="1" ht="12" customHeight="1" thickBot="1" x14ac:dyDescent="0.25">
      <c r="A28" s="567" t="s">
        <v>30</v>
      </c>
      <c r="B28" s="568" t="s">
        <v>52</v>
      </c>
      <c r="C28" s="569"/>
      <c r="D28" s="568" t="s">
        <v>594</v>
      </c>
      <c r="E28" s="570">
        <f>SUM(E25,E22,E19,E18,E17,E10,E7,E4)</f>
        <v>337885</v>
      </c>
      <c r="F28" s="570">
        <f>SUM(F25,F22,F19,F18,F17,F10,F7,F4)</f>
        <v>367745</v>
      </c>
      <c r="G28" s="570">
        <f t="shared" ref="G28:J28" si="7">SUM(G25,G22,G19,G18,G17,G10,G7,G4)</f>
        <v>2756</v>
      </c>
      <c r="H28" s="570">
        <f t="shared" si="7"/>
        <v>370501</v>
      </c>
      <c r="I28" s="570">
        <f t="shared" si="7"/>
        <v>15493</v>
      </c>
      <c r="J28" s="571">
        <f t="shared" si="7"/>
        <v>385994</v>
      </c>
    </row>
    <row r="29" spans="1:10" s="24" customFormat="1" ht="12.95" customHeight="1" x14ac:dyDescent="0.2">
      <c r="B29" s="359"/>
      <c r="C29" s="359"/>
      <c r="D29" s="360"/>
    </row>
    <row r="30" spans="1:10" s="24" customFormat="1" ht="12.95" customHeight="1" x14ac:dyDescent="0.2">
      <c r="B30" s="359"/>
      <c r="C30" s="359"/>
      <c r="D30" s="360"/>
    </row>
    <row r="31" spans="1:10" s="25" customFormat="1" ht="12.95" customHeight="1" x14ac:dyDescent="0.2">
      <c r="A31" s="24"/>
      <c r="B31" s="359"/>
      <c r="C31" s="359"/>
      <c r="D31" s="360"/>
      <c r="E31" s="24"/>
      <c r="F31" s="24"/>
    </row>
    <row r="32" spans="1:10" s="25" customFormat="1" ht="12.95" customHeight="1" x14ac:dyDescent="0.2">
      <c r="A32" s="24"/>
      <c r="B32" s="359"/>
      <c r="C32" s="359"/>
      <c r="D32" s="360"/>
      <c r="E32" s="24"/>
      <c r="F32" s="24"/>
    </row>
    <row r="33" spans="1:10" s="25" customFormat="1" ht="12.95" customHeight="1" x14ac:dyDescent="0.2">
      <c r="A33" s="24"/>
      <c r="B33" s="359"/>
      <c r="C33" s="359"/>
      <c r="D33" s="360"/>
      <c r="E33" s="24"/>
      <c r="F33" s="24"/>
    </row>
    <row r="34" spans="1:10" ht="12.95" customHeight="1" x14ac:dyDescent="0.25">
      <c r="A34" s="361"/>
      <c r="B34" s="362"/>
      <c r="C34" s="363"/>
      <c r="D34" s="362"/>
      <c r="E34" s="361"/>
      <c r="F34" s="361"/>
    </row>
    <row r="35" spans="1:10" ht="16.5" customHeight="1" thickBot="1" x14ac:dyDescent="0.3">
      <c r="A35" s="832" t="s">
        <v>218</v>
      </c>
      <c r="B35" s="827"/>
      <c r="C35" s="827"/>
      <c r="D35" s="827"/>
      <c r="E35" s="827"/>
      <c r="F35" s="827"/>
      <c r="G35" s="814"/>
      <c r="H35" s="814"/>
      <c r="I35" s="814"/>
      <c r="J35" s="814"/>
    </row>
    <row r="36" spans="1:10" ht="40.5" customHeight="1" x14ac:dyDescent="0.25">
      <c r="A36" s="828" t="s">
        <v>188</v>
      </c>
      <c r="B36" s="778"/>
      <c r="C36" s="778" t="s">
        <v>543</v>
      </c>
      <c r="D36" s="778" t="s">
        <v>219</v>
      </c>
      <c r="E36" s="779" t="s">
        <v>1225</v>
      </c>
      <c r="F36" s="779" t="s">
        <v>1239</v>
      </c>
      <c r="G36" s="779" t="s">
        <v>234</v>
      </c>
      <c r="H36" s="779" t="s">
        <v>235</v>
      </c>
      <c r="I36" s="779" t="s">
        <v>234</v>
      </c>
      <c r="J36" s="780" t="s">
        <v>235</v>
      </c>
    </row>
    <row r="37" spans="1:10" ht="12" customHeight="1" x14ac:dyDescent="0.25">
      <c r="A37" s="829"/>
      <c r="B37" s="830" t="s">
        <v>9</v>
      </c>
      <c r="C37" s="830"/>
      <c r="D37" s="831"/>
      <c r="E37" s="545" t="s">
        <v>10</v>
      </c>
      <c r="F37" s="545" t="s">
        <v>10</v>
      </c>
      <c r="G37" s="545" t="s">
        <v>11</v>
      </c>
      <c r="H37" s="545" t="s">
        <v>236</v>
      </c>
      <c r="I37" s="545" t="s">
        <v>11</v>
      </c>
      <c r="J37" s="546" t="s">
        <v>236</v>
      </c>
    </row>
    <row r="38" spans="1:10" ht="12" customHeight="1" x14ac:dyDescent="0.25">
      <c r="A38" s="547" t="s">
        <v>2</v>
      </c>
      <c r="B38" s="548" t="s">
        <v>2</v>
      </c>
      <c r="C38" s="549"/>
      <c r="D38" s="572" t="s">
        <v>541</v>
      </c>
      <c r="E38" s="573">
        <f>SUM(E39:E44)</f>
        <v>166938</v>
      </c>
      <c r="F38" s="573">
        <f>SUM(F39:F44)</f>
        <v>175499</v>
      </c>
      <c r="G38" s="573">
        <f t="shared" ref="G38:J38" si="8">SUM(G39:G44)</f>
        <v>3047</v>
      </c>
      <c r="H38" s="573">
        <f t="shared" si="8"/>
        <v>178546</v>
      </c>
      <c r="I38" s="573">
        <f t="shared" si="8"/>
        <v>8748</v>
      </c>
      <c r="J38" s="574">
        <f t="shared" si="8"/>
        <v>187294</v>
      </c>
    </row>
    <row r="39" spans="1:10" ht="12" customHeight="1" x14ac:dyDescent="0.25">
      <c r="A39" s="547" t="s">
        <v>3</v>
      </c>
      <c r="B39" s="552" t="s">
        <v>220</v>
      </c>
      <c r="C39" s="558" t="s">
        <v>556</v>
      </c>
      <c r="D39" s="559" t="s">
        <v>221</v>
      </c>
      <c r="E39" s="575">
        <v>91277</v>
      </c>
      <c r="F39" s="575">
        <v>95158</v>
      </c>
      <c r="G39" s="575">
        <v>150</v>
      </c>
      <c r="H39" s="575">
        <f t="shared" ref="H39:H57" si="9">SUM(F39,G39)</f>
        <v>95308</v>
      </c>
      <c r="I39" s="555">
        <v>1537</v>
      </c>
      <c r="J39" s="556">
        <f t="shared" ref="J39:J57" si="10">SUM(H39,I39)</f>
        <v>96845</v>
      </c>
    </row>
    <row r="40" spans="1:10" ht="12" customHeight="1" x14ac:dyDescent="0.25">
      <c r="A40" s="547" t="s">
        <v>49</v>
      </c>
      <c r="B40" s="552" t="s">
        <v>222</v>
      </c>
      <c r="C40" s="558" t="s">
        <v>557</v>
      </c>
      <c r="D40" s="559" t="s">
        <v>531</v>
      </c>
      <c r="E40" s="575">
        <v>17989</v>
      </c>
      <c r="F40" s="575">
        <v>17517</v>
      </c>
      <c r="G40" s="575"/>
      <c r="H40" s="575">
        <f t="shared" si="9"/>
        <v>17517</v>
      </c>
      <c r="I40" s="555">
        <v>250</v>
      </c>
      <c r="J40" s="556">
        <f t="shared" si="10"/>
        <v>17767</v>
      </c>
    </row>
    <row r="41" spans="1:10" ht="12" customHeight="1" x14ac:dyDescent="0.25">
      <c r="A41" s="547" t="s">
        <v>12</v>
      </c>
      <c r="B41" s="552" t="s">
        <v>223</v>
      </c>
      <c r="C41" s="558" t="s">
        <v>558</v>
      </c>
      <c r="D41" s="559" t="s">
        <v>532</v>
      </c>
      <c r="E41" s="575">
        <v>41906</v>
      </c>
      <c r="F41" s="575">
        <v>43745</v>
      </c>
      <c r="G41" s="575">
        <v>2513</v>
      </c>
      <c r="H41" s="575">
        <f t="shared" si="9"/>
        <v>46258</v>
      </c>
      <c r="I41" s="555">
        <v>4092</v>
      </c>
      <c r="J41" s="556">
        <f t="shared" si="10"/>
        <v>50350</v>
      </c>
    </row>
    <row r="42" spans="1:10" ht="12" customHeight="1" x14ac:dyDescent="0.25">
      <c r="A42" s="547" t="s">
        <v>50</v>
      </c>
      <c r="B42" s="552" t="s">
        <v>224</v>
      </c>
      <c r="C42" s="558" t="s">
        <v>559</v>
      </c>
      <c r="D42" s="559" t="s">
        <v>513</v>
      </c>
      <c r="E42" s="575">
        <v>4063</v>
      </c>
      <c r="F42" s="575">
        <v>2750</v>
      </c>
      <c r="G42" s="575"/>
      <c r="H42" s="575">
        <f t="shared" si="9"/>
        <v>2750</v>
      </c>
      <c r="I42" s="555">
        <v>2869</v>
      </c>
      <c r="J42" s="556">
        <f t="shared" si="10"/>
        <v>5619</v>
      </c>
    </row>
    <row r="43" spans="1:10" ht="12" customHeight="1" x14ac:dyDescent="0.25">
      <c r="A43" s="547" t="s">
        <v>13</v>
      </c>
      <c r="B43" s="552" t="s">
        <v>225</v>
      </c>
      <c r="C43" s="558" t="s">
        <v>570</v>
      </c>
      <c r="D43" s="576" t="s">
        <v>539</v>
      </c>
      <c r="E43" s="575">
        <v>11208</v>
      </c>
      <c r="F43" s="575">
        <v>15814</v>
      </c>
      <c r="G43" s="575">
        <v>384</v>
      </c>
      <c r="H43" s="575">
        <f t="shared" si="9"/>
        <v>16198</v>
      </c>
      <c r="I43" s="555"/>
      <c r="J43" s="556">
        <f t="shared" si="10"/>
        <v>16198</v>
      </c>
    </row>
    <row r="44" spans="1:10" ht="12" customHeight="1" x14ac:dyDescent="0.25">
      <c r="A44" s="547" t="s">
        <v>51</v>
      </c>
      <c r="B44" s="552" t="s">
        <v>226</v>
      </c>
      <c r="C44" s="558" t="s">
        <v>760</v>
      </c>
      <c r="D44" s="576" t="s">
        <v>540</v>
      </c>
      <c r="E44" s="575">
        <v>495</v>
      </c>
      <c r="F44" s="575">
        <v>515</v>
      </c>
      <c r="G44" s="575"/>
      <c r="H44" s="575">
        <f t="shared" si="9"/>
        <v>515</v>
      </c>
      <c r="I44" s="555"/>
      <c r="J44" s="556">
        <f t="shared" si="10"/>
        <v>515</v>
      </c>
    </row>
    <row r="45" spans="1:10" ht="12" customHeight="1" x14ac:dyDescent="0.25">
      <c r="A45" s="547" t="s">
        <v>14</v>
      </c>
      <c r="B45" s="548" t="s">
        <v>3</v>
      </c>
      <c r="C45" s="549"/>
      <c r="D45" s="572" t="s">
        <v>535</v>
      </c>
      <c r="E45" s="573">
        <f>SUM(E46:E49)</f>
        <v>131766</v>
      </c>
      <c r="F45" s="573">
        <f>SUM(F46:F49)</f>
        <v>104057</v>
      </c>
      <c r="G45" s="573">
        <f t="shared" ref="G45:J45" si="11">SUM(G46:G49)</f>
        <v>47566</v>
      </c>
      <c r="H45" s="573">
        <f t="shared" si="11"/>
        <v>151623</v>
      </c>
      <c r="I45" s="573">
        <f t="shared" si="11"/>
        <v>9195</v>
      </c>
      <c r="J45" s="574">
        <f t="shared" si="11"/>
        <v>160818</v>
      </c>
    </row>
    <row r="46" spans="1:10" ht="12" customHeight="1" x14ac:dyDescent="0.25">
      <c r="A46" s="547" t="s">
        <v>52</v>
      </c>
      <c r="B46" s="552" t="s">
        <v>227</v>
      </c>
      <c r="C46" s="558" t="s">
        <v>561</v>
      </c>
      <c r="D46" s="559" t="s">
        <v>317</v>
      </c>
      <c r="E46" s="575">
        <v>89157</v>
      </c>
      <c r="F46" s="575">
        <v>104057</v>
      </c>
      <c r="G46" s="575">
        <v>1463</v>
      </c>
      <c r="H46" s="575">
        <f t="shared" si="9"/>
        <v>105520</v>
      </c>
      <c r="I46" s="555">
        <v>3479</v>
      </c>
      <c r="J46" s="556">
        <f t="shared" si="10"/>
        <v>108999</v>
      </c>
    </row>
    <row r="47" spans="1:10" ht="12" customHeight="1" x14ac:dyDescent="0.25">
      <c r="A47" s="547" t="s">
        <v>15</v>
      </c>
      <c r="B47" s="552" t="s">
        <v>228</v>
      </c>
      <c r="C47" s="558" t="s">
        <v>562</v>
      </c>
      <c r="D47" s="559" t="s">
        <v>318</v>
      </c>
      <c r="E47" s="575">
        <v>42609</v>
      </c>
      <c r="F47" s="575">
        <v>0</v>
      </c>
      <c r="G47" s="575">
        <v>180</v>
      </c>
      <c r="H47" s="575">
        <f t="shared" si="9"/>
        <v>180</v>
      </c>
      <c r="I47" s="555">
        <v>2716</v>
      </c>
      <c r="J47" s="556">
        <f t="shared" si="10"/>
        <v>2896</v>
      </c>
    </row>
    <row r="48" spans="1:10" ht="12" customHeight="1" x14ac:dyDescent="0.25">
      <c r="A48" s="547" t="s">
        <v>16</v>
      </c>
      <c r="B48" s="552" t="s">
        <v>229</v>
      </c>
      <c r="C48" s="558" t="s">
        <v>571</v>
      </c>
      <c r="D48" s="559" t="s">
        <v>533</v>
      </c>
      <c r="E48" s="575"/>
      <c r="F48" s="575"/>
      <c r="G48" s="575">
        <v>45923</v>
      </c>
      <c r="H48" s="575">
        <f t="shared" si="9"/>
        <v>45923</v>
      </c>
      <c r="I48" s="555"/>
      <c r="J48" s="556">
        <f t="shared" si="10"/>
        <v>45923</v>
      </c>
    </row>
    <row r="49" spans="1:10" ht="12" customHeight="1" x14ac:dyDescent="0.25">
      <c r="A49" s="547" t="s">
        <v>18</v>
      </c>
      <c r="B49" s="552" t="s">
        <v>230</v>
      </c>
      <c r="C49" s="558" t="s">
        <v>572</v>
      </c>
      <c r="D49" s="559" t="s">
        <v>534</v>
      </c>
      <c r="E49" s="575"/>
      <c r="F49" s="575"/>
      <c r="G49" s="575"/>
      <c r="H49" s="575">
        <f t="shared" si="9"/>
        <v>0</v>
      </c>
      <c r="I49" s="555">
        <v>3000</v>
      </c>
      <c r="J49" s="556">
        <f t="shared" si="10"/>
        <v>3000</v>
      </c>
    </row>
    <row r="50" spans="1:10" ht="12" customHeight="1" x14ac:dyDescent="0.25">
      <c r="A50" s="547" t="s">
        <v>19</v>
      </c>
      <c r="B50" s="548" t="s">
        <v>49</v>
      </c>
      <c r="C50" s="549"/>
      <c r="D50" s="572" t="s">
        <v>538</v>
      </c>
      <c r="E50" s="573">
        <f>SUM(E51:E54)</f>
        <v>35909</v>
      </c>
      <c r="F50" s="573">
        <f>SUM(F51:F54)</f>
        <v>84912</v>
      </c>
      <c r="G50" s="573">
        <f t="shared" ref="G50:J50" si="12">SUM(G51:G54)</f>
        <v>-49357</v>
      </c>
      <c r="H50" s="573">
        <f t="shared" si="12"/>
        <v>35555</v>
      </c>
      <c r="I50" s="573">
        <f t="shared" si="12"/>
        <v>-2450</v>
      </c>
      <c r="J50" s="574">
        <f t="shared" si="12"/>
        <v>33105</v>
      </c>
    </row>
    <row r="51" spans="1:10" ht="12" customHeight="1" x14ac:dyDescent="0.25">
      <c r="A51" s="547" t="s">
        <v>20</v>
      </c>
      <c r="B51" s="552" t="s">
        <v>190</v>
      </c>
      <c r="C51" s="558" t="s">
        <v>759</v>
      </c>
      <c r="D51" s="559" t="s">
        <v>536</v>
      </c>
      <c r="E51" s="555">
        <v>15634</v>
      </c>
      <c r="F51" s="555">
        <v>13776</v>
      </c>
      <c r="G51" s="575">
        <v>-3481</v>
      </c>
      <c r="H51" s="575">
        <f t="shared" si="9"/>
        <v>10295</v>
      </c>
      <c r="I51" s="555">
        <v>-4756</v>
      </c>
      <c r="J51" s="556">
        <f t="shared" si="10"/>
        <v>5539</v>
      </c>
    </row>
    <row r="52" spans="1:10" ht="12" customHeight="1" x14ac:dyDescent="0.25">
      <c r="A52" s="547" t="s">
        <v>21</v>
      </c>
      <c r="B52" s="552" t="s">
        <v>191</v>
      </c>
      <c r="C52" s="558" t="s">
        <v>759</v>
      </c>
      <c r="D52" s="559" t="s">
        <v>508</v>
      </c>
      <c r="E52" s="555">
        <v>0</v>
      </c>
      <c r="F52" s="555">
        <v>3000</v>
      </c>
      <c r="G52" s="575">
        <v>-1264</v>
      </c>
      <c r="H52" s="575">
        <f t="shared" si="9"/>
        <v>1736</v>
      </c>
      <c r="I52" s="555">
        <v>2306</v>
      </c>
      <c r="J52" s="556">
        <f t="shared" si="10"/>
        <v>4042</v>
      </c>
    </row>
    <row r="53" spans="1:10" ht="12" customHeight="1" x14ac:dyDescent="0.25">
      <c r="A53" s="547" t="s">
        <v>22</v>
      </c>
      <c r="B53" s="552" t="s">
        <v>193</v>
      </c>
      <c r="C53" s="558" t="s">
        <v>759</v>
      </c>
      <c r="D53" s="559" t="s">
        <v>509</v>
      </c>
      <c r="E53" s="575">
        <v>14620</v>
      </c>
      <c r="F53" s="575">
        <v>58592</v>
      </c>
      <c r="G53" s="575">
        <v>-45592</v>
      </c>
      <c r="H53" s="575">
        <f t="shared" si="9"/>
        <v>13000</v>
      </c>
      <c r="I53" s="555"/>
      <c r="J53" s="556">
        <f t="shared" si="10"/>
        <v>13000</v>
      </c>
    </row>
    <row r="54" spans="1:10" ht="12" customHeight="1" x14ac:dyDescent="0.25">
      <c r="A54" s="547" t="s">
        <v>23</v>
      </c>
      <c r="B54" s="552" t="s">
        <v>194</v>
      </c>
      <c r="C54" s="558" t="s">
        <v>759</v>
      </c>
      <c r="D54" s="559" t="s">
        <v>537</v>
      </c>
      <c r="E54" s="575">
        <v>5655</v>
      </c>
      <c r="F54" s="575">
        <v>9544</v>
      </c>
      <c r="G54" s="575">
        <v>980</v>
      </c>
      <c r="H54" s="575">
        <f t="shared" si="9"/>
        <v>10524</v>
      </c>
      <c r="I54" s="555"/>
      <c r="J54" s="556">
        <f t="shared" si="10"/>
        <v>10524</v>
      </c>
    </row>
    <row r="55" spans="1:10" ht="12" customHeight="1" x14ac:dyDescent="0.25">
      <c r="A55" s="547" t="s">
        <v>24</v>
      </c>
      <c r="B55" s="548" t="s">
        <v>12</v>
      </c>
      <c r="C55" s="549" t="s">
        <v>566</v>
      </c>
      <c r="D55" s="572" t="s">
        <v>530</v>
      </c>
      <c r="E55" s="573">
        <f>SUM(E56:E57)</f>
        <v>3272</v>
      </c>
      <c r="F55" s="573">
        <f>SUM(F56:F57)</f>
        <v>3277</v>
      </c>
      <c r="G55" s="573">
        <f t="shared" ref="G55:J55" si="13">SUM(G56:G57)</f>
        <v>1500</v>
      </c>
      <c r="H55" s="573">
        <f t="shared" si="13"/>
        <v>4777</v>
      </c>
      <c r="I55" s="573">
        <f t="shared" si="13"/>
        <v>0</v>
      </c>
      <c r="J55" s="574">
        <f t="shared" si="13"/>
        <v>4777</v>
      </c>
    </row>
    <row r="56" spans="1:10" ht="12" customHeight="1" x14ac:dyDescent="0.25">
      <c r="A56" s="547" t="s">
        <v>26</v>
      </c>
      <c r="B56" s="552" t="s">
        <v>757</v>
      </c>
      <c r="C56" s="558" t="s">
        <v>564</v>
      </c>
      <c r="D56" s="559" t="s">
        <v>518</v>
      </c>
      <c r="E56" s="575">
        <v>3272</v>
      </c>
      <c r="F56" s="575">
        <v>3277</v>
      </c>
      <c r="G56" s="575">
        <v>1500</v>
      </c>
      <c r="H56" s="575">
        <f t="shared" si="9"/>
        <v>4777</v>
      </c>
      <c r="I56" s="555"/>
      <c r="J56" s="556">
        <f t="shared" si="10"/>
        <v>4777</v>
      </c>
    </row>
    <row r="57" spans="1:10" ht="12" customHeight="1" x14ac:dyDescent="0.25">
      <c r="A57" s="547" t="s">
        <v>27</v>
      </c>
      <c r="B57" s="552" t="s">
        <v>758</v>
      </c>
      <c r="C57" s="558" t="s">
        <v>565</v>
      </c>
      <c r="D57" s="559" t="s">
        <v>519</v>
      </c>
      <c r="E57" s="577"/>
      <c r="F57" s="577"/>
      <c r="G57" s="575"/>
      <c r="H57" s="575">
        <f t="shared" si="9"/>
        <v>0</v>
      </c>
      <c r="I57" s="555"/>
      <c r="J57" s="556">
        <f t="shared" si="10"/>
        <v>0</v>
      </c>
    </row>
    <row r="58" spans="1:10" ht="12" customHeight="1" thickBot="1" x14ac:dyDescent="0.3">
      <c r="A58" s="567" t="s">
        <v>28</v>
      </c>
      <c r="B58" s="578" t="s">
        <v>50</v>
      </c>
      <c r="C58" s="579"/>
      <c r="D58" s="579" t="s">
        <v>233</v>
      </c>
      <c r="E58" s="580">
        <f>SUM(E38,E45,E50,E55)</f>
        <v>337885</v>
      </c>
      <c r="F58" s="580">
        <f>SUM(F38,F45,F50,F55)</f>
        <v>367745</v>
      </c>
      <c r="G58" s="580">
        <f t="shared" ref="G58:J58" si="14">SUM(G38,G45,G50,G55)</f>
        <v>2756</v>
      </c>
      <c r="H58" s="580">
        <f t="shared" si="14"/>
        <v>370501</v>
      </c>
      <c r="I58" s="580">
        <f t="shared" si="14"/>
        <v>15493</v>
      </c>
      <c r="J58" s="581">
        <f t="shared" si="14"/>
        <v>385994</v>
      </c>
    </row>
    <row r="59" spans="1:10" x14ac:dyDescent="0.25">
      <c r="A59" s="26"/>
      <c r="B59" s="27"/>
      <c r="C59" s="350"/>
    </row>
    <row r="60" spans="1:10" x14ac:dyDescent="0.25">
      <c r="A60" s="26"/>
    </row>
    <row r="61" spans="1:10" x14ac:dyDescent="0.25">
      <c r="A61" s="26"/>
    </row>
    <row r="62" spans="1:10" x14ac:dyDescent="0.25">
      <c r="A62" s="26"/>
    </row>
    <row r="63" spans="1:10" x14ac:dyDescent="0.25">
      <c r="A63" s="26"/>
    </row>
    <row r="64" spans="1:10" x14ac:dyDescent="0.25">
      <c r="A64" s="26"/>
    </row>
  </sheetData>
  <mergeCells count="6">
    <mergeCell ref="A1:J1"/>
    <mergeCell ref="A36:A37"/>
    <mergeCell ref="B37:D37"/>
    <mergeCell ref="A2:A3"/>
    <mergeCell ref="B3:D3"/>
    <mergeCell ref="A35:J35"/>
  </mergeCells>
  <printOptions horizontalCentered="1"/>
  <pageMargins left="0.59055118110236227" right="0.39370078740157483" top="1.2204724409448819" bottom="0.74803149606299213" header="0.47244094488188981" footer="0.62992125984251968"/>
  <pageSetup paperSize="9" scale="85" orientation="portrait" r:id="rId1"/>
  <headerFooter alignWithMargins="0">
    <oddHeader>&amp;C&amp;"Times New Roman,Félkövér"&amp;12
 Halimba község 2019. évi pénzügyi mérlegének összesítője (eFt)&amp;R&amp;"Times New Roman,Félkövér" 2/A. melléklet a 14/2019. (IX.24.)önkormányzati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99"/>
  <sheetViews>
    <sheetView view="pageLayout" zoomScaleNormal="100" workbookViewId="0">
      <selection activeCell="G8" sqref="G8"/>
    </sheetView>
  </sheetViews>
  <sheetFormatPr defaultColWidth="6.140625" defaultRowHeight="15" x14ac:dyDescent="0.2"/>
  <cols>
    <col min="1" max="1" width="6.85546875" style="32" customWidth="1"/>
    <col min="2" max="2" width="6.85546875" style="352" customWidth="1"/>
    <col min="3" max="3" width="70.7109375" style="32" customWidth="1"/>
    <col min="4" max="4" width="12.7109375" style="328" hidden="1" customWidth="1"/>
    <col min="5" max="5" width="12.140625" style="328" customWidth="1"/>
    <col min="6" max="6" width="11.7109375" style="32" hidden="1" customWidth="1"/>
    <col min="7" max="8" width="12.28515625" style="32" customWidth="1"/>
    <col min="9" max="9" width="11.85546875" style="32" customWidth="1"/>
    <col min="10" max="255" width="6.140625" style="32"/>
    <col min="256" max="256" width="6.85546875" style="32" customWidth="1"/>
    <col min="257" max="257" width="70.7109375" style="32" customWidth="1"/>
    <col min="258" max="258" width="13.5703125" style="32" customWidth="1"/>
    <col min="259" max="259" width="13.42578125" style="32" customWidth="1"/>
    <col min="260" max="261" width="0" style="32" hidden="1" customWidth="1"/>
    <col min="262" max="511" width="6.140625" style="32"/>
    <col min="512" max="512" width="6.85546875" style="32" customWidth="1"/>
    <col min="513" max="513" width="70.7109375" style="32" customWidth="1"/>
    <col min="514" max="514" width="13.5703125" style="32" customWidth="1"/>
    <col min="515" max="515" width="13.42578125" style="32" customWidth="1"/>
    <col min="516" max="517" width="0" style="32" hidden="1" customWidth="1"/>
    <col min="518" max="767" width="6.140625" style="32"/>
    <col min="768" max="768" width="6.85546875" style="32" customWidth="1"/>
    <col min="769" max="769" width="70.7109375" style="32" customWidth="1"/>
    <col min="770" max="770" width="13.5703125" style="32" customWidth="1"/>
    <col min="771" max="771" width="13.42578125" style="32" customWidth="1"/>
    <col min="772" max="773" width="0" style="32" hidden="1" customWidth="1"/>
    <col min="774" max="1023" width="6.140625" style="32"/>
    <col min="1024" max="1024" width="6.85546875" style="32" customWidth="1"/>
    <col min="1025" max="1025" width="70.7109375" style="32" customWidth="1"/>
    <col min="1026" max="1026" width="13.5703125" style="32" customWidth="1"/>
    <col min="1027" max="1027" width="13.42578125" style="32" customWidth="1"/>
    <col min="1028" max="1029" width="0" style="32" hidden="1" customWidth="1"/>
    <col min="1030" max="1279" width="6.140625" style="32"/>
    <col min="1280" max="1280" width="6.85546875" style="32" customWidth="1"/>
    <col min="1281" max="1281" width="70.7109375" style="32" customWidth="1"/>
    <col min="1282" max="1282" width="13.5703125" style="32" customWidth="1"/>
    <col min="1283" max="1283" width="13.42578125" style="32" customWidth="1"/>
    <col min="1284" max="1285" width="0" style="32" hidden="1" customWidth="1"/>
    <col min="1286" max="1535" width="6.140625" style="32"/>
    <col min="1536" max="1536" width="6.85546875" style="32" customWidth="1"/>
    <col min="1537" max="1537" width="70.7109375" style="32" customWidth="1"/>
    <col min="1538" max="1538" width="13.5703125" style="32" customWidth="1"/>
    <col min="1539" max="1539" width="13.42578125" style="32" customWidth="1"/>
    <col min="1540" max="1541" width="0" style="32" hidden="1" customWidth="1"/>
    <col min="1542" max="1791" width="6.140625" style="32"/>
    <col min="1792" max="1792" width="6.85546875" style="32" customWidth="1"/>
    <col min="1793" max="1793" width="70.7109375" style="32" customWidth="1"/>
    <col min="1794" max="1794" width="13.5703125" style="32" customWidth="1"/>
    <col min="1795" max="1795" width="13.42578125" style="32" customWidth="1"/>
    <col min="1796" max="1797" width="0" style="32" hidden="1" customWidth="1"/>
    <col min="1798" max="2047" width="6.140625" style="32"/>
    <col min="2048" max="2048" width="6.85546875" style="32" customWidth="1"/>
    <col min="2049" max="2049" width="70.7109375" style="32" customWidth="1"/>
    <col min="2050" max="2050" width="13.5703125" style="32" customWidth="1"/>
    <col min="2051" max="2051" width="13.42578125" style="32" customWidth="1"/>
    <col min="2052" max="2053" width="0" style="32" hidden="1" customWidth="1"/>
    <col min="2054" max="2303" width="6.140625" style="32"/>
    <col min="2304" max="2304" width="6.85546875" style="32" customWidth="1"/>
    <col min="2305" max="2305" width="70.7109375" style="32" customWidth="1"/>
    <col min="2306" max="2306" width="13.5703125" style="32" customWidth="1"/>
    <col min="2307" max="2307" width="13.42578125" style="32" customWidth="1"/>
    <col min="2308" max="2309" width="0" style="32" hidden="1" customWidth="1"/>
    <col min="2310" max="2559" width="6.140625" style="32"/>
    <col min="2560" max="2560" width="6.85546875" style="32" customWidth="1"/>
    <col min="2561" max="2561" width="70.7109375" style="32" customWidth="1"/>
    <col min="2562" max="2562" width="13.5703125" style="32" customWidth="1"/>
    <col min="2563" max="2563" width="13.42578125" style="32" customWidth="1"/>
    <col min="2564" max="2565" width="0" style="32" hidden="1" customWidth="1"/>
    <col min="2566" max="2815" width="6.140625" style="32"/>
    <col min="2816" max="2816" width="6.85546875" style="32" customWidth="1"/>
    <col min="2817" max="2817" width="70.7109375" style="32" customWidth="1"/>
    <col min="2818" max="2818" width="13.5703125" style="32" customWidth="1"/>
    <col min="2819" max="2819" width="13.42578125" style="32" customWidth="1"/>
    <col min="2820" max="2821" width="0" style="32" hidden="1" customWidth="1"/>
    <col min="2822" max="3071" width="6.140625" style="32"/>
    <col min="3072" max="3072" width="6.85546875" style="32" customWidth="1"/>
    <col min="3073" max="3073" width="70.7109375" style="32" customWidth="1"/>
    <col min="3074" max="3074" width="13.5703125" style="32" customWidth="1"/>
    <col min="3075" max="3075" width="13.42578125" style="32" customWidth="1"/>
    <col min="3076" max="3077" width="0" style="32" hidden="1" customWidth="1"/>
    <col min="3078" max="3327" width="6.140625" style="32"/>
    <col min="3328" max="3328" width="6.85546875" style="32" customWidth="1"/>
    <col min="3329" max="3329" width="70.7109375" style="32" customWidth="1"/>
    <col min="3330" max="3330" width="13.5703125" style="32" customWidth="1"/>
    <col min="3331" max="3331" width="13.42578125" style="32" customWidth="1"/>
    <col min="3332" max="3333" width="0" style="32" hidden="1" customWidth="1"/>
    <col min="3334" max="3583" width="6.140625" style="32"/>
    <col min="3584" max="3584" width="6.85546875" style="32" customWidth="1"/>
    <col min="3585" max="3585" width="70.7109375" style="32" customWidth="1"/>
    <col min="3586" max="3586" width="13.5703125" style="32" customWidth="1"/>
    <col min="3587" max="3587" width="13.42578125" style="32" customWidth="1"/>
    <col min="3588" max="3589" width="0" style="32" hidden="1" customWidth="1"/>
    <col min="3590" max="3839" width="6.140625" style="32"/>
    <col min="3840" max="3840" width="6.85546875" style="32" customWidth="1"/>
    <col min="3841" max="3841" width="70.7109375" style="32" customWidth="1"/>
    <col min="3842" max="3842" width="13.5703125" style="32" customWidth="1"/>
    <col min="3843" max="3843" width="13.42578125" style="32" customWidth="1"/>
    <col min="3844" max="3845" width="0" style="32" hidden="1" customWidth="1"/>
    <col min="3846" max="4095" width="6.140625" style="32"/>
    <col min="4096" max="4096" width="6.85546875" style="32" customWidth="1"/>
    <col min="4097" max="4097" width="70.7109375" style="32" customWidth="1"/>
    <col min="4098" max="4098" width="13.5703125" style="32" customWidth="1"/>
    <col min="4099" max="4099" width="13.42578125" style="32" customWidth="1"/>
    <col min="4100" max="4101" width="0" style="32" hidden="1" customWidth="1"/>
    <col min="4102" max="4351" width="6.140625" style="32"/>
    <col min="4352" max="4352" width="6.85546875" style="32" customWidth="1"/>
    <col min="4353" max="4353" width="70.7109375" style="32" customWidth="1"/>
    <col min="4354" max="4354" width="13.5703125" style="32" customWidth="1"/>
    <col min="4355" max="4355" width="13.42578125" style="32" customWidth="1"/>
    <col min="4356" max="4357" width="0" style="32" hidden="1" customWidth="1"/>
    <col min="4358" max="4607" width="6.140625" style="32"/>
    <col min="4608" max="4608" width="6.85546875" style="32" customWidth="1"/>
    <col min="4609" max="4609" width="70.7109375" style="32" customWidth="1"/>
    <col min="4610" max="4610" width="13.5703125" style="32" customWidth="1"/>
    <col min="4611" max="4611" width="13.42578125" style="32" customWidth="1"/>
    <col min="4612" max="4613" width="0" style="32" hidden="1" customWidth="1"/>
    <col min="4614" max="4863" width="6.140625" style="32"/>
    <col min="4864" max="4864" width="6.85546875" style="32" customWidth="1"/>
    <col min="4865" max="4865" width="70.7109375" style="32" customWidth="1"/>
    <col min="4866" max="4866" width="13.5703125" style="32" customWidth="1"/>
    <col min="4867" max="4867" width="13.42578125" style="32" customWidth="1"/>
    <col min="4868" max="4869" width="0" style="32" hidden="1" customWidth="1"/>
    <col min="4870" max="5119" width="6.140625" style="32"/>
    <col min="5120" max="5120" width="6.85546875" style="32" customWidth="1"/>
    <col min="5121" max="5121" width="70.7109375" style="32" customWidth="1"/>
    <col min="5122" max="5122" width="13.5703125" style="32" customWidth="1"/>
    <col min="5123" max="5123" width="13.42578125" style="32" customWidth="1"/>
    <col min="5124" max="5125" width="0" style="32" hidden="1" customWidth="1"/>
    <col min="5126" max="5375" width="6.140625" style="32"/>
    <col min="5376" max="5376" width="6.85546875" style="32" customWidth="1"/>
    <col min="5377" max="5377" width="70.7109375" style="32" customWidth="1"/>
    <col min="5378" max="5378" width="13.5703125" style="32" customWidth="1"/>
    <col min="5379" max="5379" width="13.42578125" style="32" customWidth="1"/>
    <col min="5380" max="5381" width="0" style="32" hidden="1" customWidth="1"/>
    <col min="5382" max="5631" width="6.140625" style="32"/>
    <col min="5632" max="5632" width="6.85546875" style="32" customWidth="1"/>
    <col min="5633" max="5633" width="70.7109375" style="32" customWidth="1"/>
    <col min="5634" max="5634" width="13.5703125" style="32" customWidth="1"/>
    <col min="5635" max="5635" width="13.42578125" style="32" customWidth="1"/>
    <col min="5636" max="5637" width="0" style="32" hidden="1" customWidth="1"/>
    <col min="5638" max="5887" width="6.140625" style="32"/>
    <col min="5888" max="5888" width="6.85546875" style="32" customWidth="1"/>
    <col min="5889" max="5889" width="70.7109375" style="32" customWidth="1"/>
    <col min="5890" max="5890" width="13.5703125" style="32" customWidth="1"/>
    <col min="5891" max="5891" width="13.42578125" style="32" customWidth="1"/>
    <col min="5892" max="5893" width="0" style="32" hidden="1" customWidth="1"/>
    <col min="5894" max="6143" width="6.140625" style="32"/>
    <col min="6144" max="6144" width="6.85546875" style="32" customWidth="1"/>
    <col min="6145" max="6145" width="70.7109375" style="32" customWidth="1"/>
    <col min="6146" max="6146" width="13.5703125" style="32" customWidth="1"/>
    <col min="6147" max="6147" width="13.42578125" style="32" customWidth="1"/>
    <col min="6148" max="6149" width="0" style="32" hidden="1" customWidth="1"/>
    <col min="6150" max="6399" width="6.140625" style="32"/>
    <col min="6400" max="6400" width="6.85546875" style="32" customWidth="1"/>
    <col min="6401" max="6401" width="70.7109375" style="32" customWidth="1"/>
    <col min="6402" max="6402" width="13.5703125" style="32" customWidth="1"/>
    <col min="6403" max="6403" width="13.42578125" style="32" customWidth="1"/>
    <col min="6404" max="6405" width="0" style="32" hidden="1" customWidth="1"/>
    <col min="6406" max="6655" width="6.140625" style="32"/>
    <col min="6656" max="6656" width="6.85546875" style="32" customWidth="1"/>
    <col min="6657" max="6657" width="70.7109375" style="32" customWidth="1"/>
    <col min="6658" max="6658" width="13.5703125" style="32" customWidth="1"/>
    <col min="6659" max="6659" width="13.42578125" style="32" customWidth="1"/>
    <col min="6660" max="6661" width="0" style="32" hidden="1" customWidth="1"/>
    <col min="6662" max="6911" width="6.140625" style="32"/>
    <col min="6912" max="6912" width="6.85546875" style="32" customWidth="1"/>
    <col min="6913" max="6913" width="70.7109375" style="32" customWidth="1"/>
    <col min="6914" max="6914" width="13.5703125" style="32" customWidth="1"/>
    <col min="6915" max="6915" width="13.42578125" style="32" customWidth="1"/>
    <col min="6916" max="6917" width="0" style="32" hidden="1" customWidth="1"/>
    <col min="6918" max="7167" width="6.140625" style="32"/>
    <col min="7168" max="7168" width="6.85546875" style="32" customWidth="1"/>
    <col min="7169" max="7169" width="70.7109375" style="32" customWidth="1"/>
    <col min="7170" max="7170" width="13.5703125" style="32" customWidth="1"/>
    <col min="7171" max="7171" width="13.42578125" style="32" customWidth="1"/>
    <col min="7172" max="7173" width="0" style="32" hidden="1" customWidth="1"/>
    <col min="7174" max="7423" width="6.140625" style="32"/>
    <col min="7424" max="7424" width="6.85546875" style="32" customWidth="1"/>
    <col min="7425" max="7425" width="70.7109375" style="32" customWidth="1"/>
    <col min="7426" max="7426" width="13.5703125" style="32" customWidth="1"/>
    <col min="7427" max="7427" width="13.42578125" style="32" customWidth="1"/>
    <col min="7428" max="7429" width="0" style="32" hidden="1" customWidth="1"/>
    <col min="7430" max="7679" width="6.140625" style="32"/>
    <col min="7680" max="7680" width="6.85546875" style="32" customWidth="1"/>
    <col min="7681" max="7681" width="70.7109375" style="32" customWidth="1"/>
    <col min="7682" max="7682" width="13.5703125" style="32" customWidth="1"/>
    <col min="7683" max="7683" width="13.42578125" style="32" customWidth="1"/>
    <col min="7684" max="7685" width="0" style="32" hidden="1" customWidth="1"/>
    <col min="7686" max="7935" width="6.140625" style="32"/>
    <col min="7936" max="7936" width="6.85546875" style="32" customWidth="1"/>
    <col min="7937" max="7937" width="70.7109375" style="32" customWidth="1"/>
    <col min="7938" max="7938" width="13.5703125" style="32" customWidth="1"/>
    <col min="7939" max="7939" width="13.42578125" style="32" customWidth="1"/>
    <col min="7940" max="7941" width="0" style="32" hidden="1" customWidth="1"/>
    <col min="7942" max="8191" width="6.140625" style="32"/>
    <col min="8192" max="8192" width="6.85546875" style="32" customWidth="1"/>
    <col min="8193" max="8193" width="70.7109375" style="32" customWidth="1"/>
    <col min="8194" max="8194" width="13.5703125" style="32" customWidth="1"/>
    <col min="8195" max="8195" width="13.42578125" style="32" customWidth="1"/>
    <col min="8196" max="8197" width="0" style="32" hidden="1" customWidth="1"/>
    <col min="8198" max="8447" width="6.140625" style="32"/>
    <col min="8448" max="8448" width="6.85546875" style="32" customWidth="1"/>
    <col min="8449" max="8449" width="70.7109375" style="32" customWidth="1"/>
    <col min="8450" max="8450" width="13.5703125" style="32" customWidth="1"/>
    <col min="8451" max="8451" width="13.42578125" style="32" customWidth="1"/>
    <col min="8452" max="8453" width="0" style="32" hidden="1" customWidth="1"/>
    <col min="8454" max="8703" width="6.140625" style="32"/>
    <col min="8704" max="8704" width="6.85546875" style="32" customWidth="1"/>
    <col min="8705" max="8705" width="70.7109375" style="32" customWidth="1"/>
    <col min="8706" max="8706" width="13.5703125" style="32" customWidth="1"/>
    <col min="8707" max="8707" width="13.42578125" style="32" customWidth="1"/>
    <col min="8708" max="8709" width="0" style="32" hidden="1" customWidth="1"/>
    <col min="8710" max="8959" width="6.140625" style="32"/>
    <col min="8960" max="8960" width="6.85546875" style="32" customWidth="1"/>
    <col min="8961" max="8961" width="70.7109375" style="32" customWidth="1"/>
    <col min="8962" max="8962" width="13.5703125" style="32" customWidth="1"/>
    <col min="8963" max="8963" width="13.42578125" style="32" customWidth="1"/>
    <col min="8964" max="8965" width="0" style="32" hidden="1" customWidth="1"/>
    <col min="8966" max="9215" width="6.140625" style="32"/>
    <col min="9216" max="9216" width="6.85546875" style="32" customWidth="1"/>
    <col min="9217" max="9217" width="70.7109375" style="32" customWidth="1"/>
    <col min="9218" max="9218" width="13.5703125" style="32" customWidth="1"/>
    <col min="9219" max="9219" width="13.42578125" style="32" customWidth="1"/>
    <col min="9220" max="9221" width="0" style="32" hidden="1" customWidth="1"/>
    <col min="9222" max="9471" width="6.140625" style="32"/>
    <col min="9472" max="9472" width="6.85546875" style="32" customWidth="1"/>
    <col min="9473" max="9473" width="70.7109375" style="32" customWidth="1"/>
    <col min="9474" max="9474" width="13.5703125" style="32" customWidth="1"/>
    <col min="9475" max="9475" width="13.42578125" style="32" customWidth="1"/>
    <col min="9476" max="9477" width="0" style="32" hidden="1" customWidth="1"/>
    <col min="9478" max="9727" width="6.140625" style="32"/>
    <col min="9728" max="9728" width="6.85546875" style="32" customWidth="1"/>
    <col min="9729" max="9729" width="70.7109375" style="32" customWidth="1"/>
    <col min="9730" max="9730" width="13.5703125" style="32" customWidth="1"/>
    <col min="9731" max="9731" width="13.42578125" style="32" customWidth="1"/>
    <col min="9732" max="9733" width="0" style="32" hidden="1" customWidth="1"/>
    <col min="9734" max="9983" width="6.140625" style="32"/>
    <col min="9984" max="9984" width="6.85546875" style="32" customWidth="1"/>
    <col min="9985" max="9985" width="70.7109375" style="32" customWidth="1"/>
    <col min="9986" max="9986" width="13.5703125" style="32" customWidth="1"/>
    <col min="9987" max="9987" width="13.42578125" style="32" customWidth="1"/>
    <col min="9988" max="9989" width="0" style="32" hidden="1" customWidth="1"/>
    <col min="9990" max="10239" width="6.140625" style="32"/>
    <col min="10240" max="10240" width="6.85546875" style="32" customWidth="1"/>
    <col min="10241" max="10241" width="70.7109375" style="32" customWidth="1"/>
    <col min="10242" max="10242" width="13.5703125" style="32" customWidth="1"/>
    <col min="10243" max="10243" width="13.42578125" style="32" customWidth="1"/>
    <col min="10244" max="10245" width="0" style="32" hidden="1" customWidth="1"/>
    <col min="10246" max="10495" width="6.140625" style="32"/>
    <col min="10496" max="10496" width="6.85546875" style="32" customWidth="1"/>
    <col min="10497" max="10497" width="70.7109375" style="32" customWidth="1"/>
    <col min="10498" max="10498" width="13.5703125" style="32" customWidth="1"/>
    <col min="10499" max="10499" width="13.42578125" style="32" customWidth="1"/>
    <col min="10500" max="10501" width="0" style="32" hidden="1" customWidth="1"/>
    <col min="10502" max="10751" width="6.140625" style="32"/>
    <col min="10752" max="10752" width="6.85546875" style="32" customWidth="1"/>
    <col min="10753" max="10753" width="70.7109375" style="32" customWidth="1"/>
    <col min="10754" max="10754" width="13.5703125" style="32" customWidth="1"/>
    <col min="10755" max="10755" width="13.42578125" style="32" customWidth="1"/>
    <col min="10756" max="10757" width="0" style="32" hidden="1" customWidth="1"/>
    <col min="10758" max="11007" width="6.140625" style="32"/>
    <col min="11008" max="11008" width="6.85546875" style="32" customWidth="1"/>
    <col min="11009" max="11009" width="70.7109375" style="32" customWidth="1"/>
    <col min="11010" max="11010" width="13.5703125" style="32" customWidth="1"/>
    <col min="11011" max="11011" width="13.42578125" style="32" customWidth="1"/>
    <col min="11012" max="11013" width="0" style="32" hidden="1" customWidth="1"/>
    <col min="11014" max="11263" width="6.140625" style="32"/>
    <col min="11264" max="11264" width="6.85546875" style="32" customWidth="1"/>
    <col min="11265" max="11265" width="70.7109375" style="32" customWidth="1"/>
    <col min="11266" max="11266" width="13.5703125" style="32" customWidth="1"/>
    <col min="11267" max="11267" width="13.42578125" style="32" customWidth="1"/>
    <col min="11268" max="11269" width="0" style="32" hidden="1" customWidth="1"/>
    <col min="11270" max="11519" width="6.140625" style="32"/>
    <col min="11520" max="11520" width="6.85546875" style="32" customWidth="1"/>
    <col min="11521" max="11521" width="70.7109375" style="32" customWidth="1"/>
    <col min="11522" max="11522" width="13.5703125" style="32" customWidth="1"/>
    <col min="11523" max="11523" width="13.42578125" style="32" customWidth="1"/>
    <col min="11524" max="11525" width="0" style="32" hidden="1" customWidth="1"/>
    <col min="11526" max="11775" width="6.140625" style="32"/>
    <col min="11776" max="11776" width="6.85546875" style="32" customWidth="1"/>
    <col min="11777" max="11777" width="70.7109375" style="32" customWidth="1"/>
    <col min="11778" max="11778" width="13.5703125" style="32" customWidth="1"/>
    <col min="11779" max="11779" width="13.42578125" style="32" customWidth="1"/>
    <col min="11780" max="11781" width="0" style="32" hidden="1" customWidth="1"/>
    <col min="11782" max="12031" width="6.140625" style="32"/>
    <col min="12032" max="12032" width="6.85546875" style="32" customWidth="1"/>
    <col min="12033" max="12033" width="70.7109375" style="32" customWidth="1"/>
    <col min="12034" max="12034" width="13.5703125" style="32" customWidth="1"/>
    <col min="12035" max="12035" width="13.42578125" style="32" customWidth="1"/>
    <col min="12036" max="12037" width="0" style="32" hidden="1" customWidth="1"/>
    <col min="12038" max="12287" width="6.140625" style="32"/>
    <col min="12288" max="12288" width="6.85546875" style="32" customWidth="1"/>
    <col min="12289" max="12289" width="70.7109375" style="32" customWidth="1"/>
    <col min="12290" max="12290" width="13.5703125" style="32" customWidth="1"/>
    <col min="12291" max="12291" width="13.42578125" style="32" customWidth="1"/>
    <col min="12292" max="12293" width="0" style="32" hidden="1" customWidth="1"/>
    <col min="12294" max="12543" width="6.140625" style="32"/>
    <col min="12544" max="12544" width="6.85546875" style="32" customWidth="1"/>
    <col min="12545" max="12545" width="70.7109375" style="32" customWidth="1"/>
    <col min="12546" max="12546" width="13.5703125" style="32" customWidth="1"/>
    <col min="12547" max="12547" width="13.42578125" style="32" customWidth="1"/>
    <col min="12548" max="12549" width="0" style="32" hidden="1" customWidth="1"/>
    <col min="12550" max="12799" width="6.140625" style="32"/>
    <col min="12800" max="12800" width="6.85546875" style="32" customWidth="1"/>
    <col min="12801" max="12801" width="70.7109375" style="32" customWidth="1"/>
    <col min="12802" max="12802" width="13.5703125" style="32" customWidth="1"/>
    <col min="12803" max="12803" width="13.42578125" style="32" customWidth="1"/>
    <col min="12804" max="12805" width="0" style="32" hidden="1" customWidth="1"/>
    <col min="12806" max="13055" width="6.140625" style="32"/>
    <col min="13056" max="13056" width="6.85546875" style="32" customWidth="1"/>
    <col min="13057" max="13057" width="70.7109375" style="32" customWidth="1"/>
    <col min="13058" max="13058" width="13.5703125" style="32" customWidth="1"/>
    <col min="13059" max="13059" width="13.42578125" style="32" customWidth="1"/>
    <col min="13060" max="13061" width="0" style="32" hidden="1" customWidth="1"/>
    <col min="13062" max="13311" width="6.140625" style="32"/>
    <col min="13312" max="13312" width="6.85546875" style="32" customWidth="1"/>
    <col min="13313" max="13313" width="70.7109375" style="32" customWidth="1"/>
    <col min="13314" max="13314" width="13.5703125" style="32" customWidth="1"/>
    <col min="13315" max="13315" width="13.42578125" style="32" customWidth="1"/>
    <col min="13316" max="13317" width="0" style="32" hidden="1" customWidth="1"/>
    <col min="13318" max="13567" width="6.140625" style="32"/>
    <col min="13568" max="13568" width="6.85546875" style="32" customWidth="1"/>
    <col min="13569" max="13569" width="70.7109375" style="32" customWidth="1"/>
    <col min="13570" max="13570" width="13.5703125" style="32" customWidth="1"/>
    <col min="13571" max="13571" width="13.42578125" style="32" customWidth="1"/>
    <col min="13572" max="13573" width="0" style="32" hidden="1" customWidth="1"/>
    <col min="13574" max="13823" width="6.140625" style="32"/>
    <col min="13824" max="13824" width="6.85546875" style="32" customWidth="1"/>
    <col min="13825" max="13825" width="70.7109375" style="32" customWidth="1"/>
    <col min="13826" max="13826" width="13.5703125" style="32" customWidth="1"/>
    <col min="13827" max="13827" width="13.42578125" style="32" customWidth="1"/>
    <col min="13828" max="13829" width="0" style="32" hidden="1" customWidth="1"/>
    <col min="13830" max="14079" width="6.140625" style="32"/>
    <col min="14080" max="14080" width="6.85546875" style="32" customWidth="1"/>
    <col min="14081" max="14081" width="70.7109375" style="32" customWidth="1"/>
    <col min="14082" max="14082" width="13.5703125" style="32" customWidth="1"/>
    <col min="14083" max="14083" width="13.42578125" style="32" customWidth="1"/>
    <col min="14084" max="14085" width="0" style="32" hidden="1" customWidth="1"/>
    <col min="14086" max="14335" width="6.140625" style="32"/>
    <col min="14336" max="14336" width="6.85546875" style="32" customWidth="1"/>
    <col min="14337" max="14337" width="70.7109375" style="32" customWidth="1"/>
    <col min="14338" max="14338" width="13.5703125" style="32" customWidth="1"/>
    <col min="14339" max="14339" width="13.42578125" style="32" customWidth="1"/>
    <col min="14340" max="14341" width="0" style="32" hidden="1" customWidth="1"/>
    <col min="14342" max="14591" width="6.140625" style="32"/>
    <col min="14592" max="14592" width="6.85546875" style="32" customWidth="1"/>
    <col min="14593" max="14593" width="70.7109375" style="32" customWidth="1"/>
    <col min="14594" max="14594" width="13.5703125" style="32" customWidth="1"/>
    <col min="14595" max="14595" width="13.42578125" style="32" customWidth="1"/>
    <col min="14596" max="14597" width="0" style="32" hidden="1" customWidth="1"/>
    <col min="14598" max="14847" width="6.140625" style="32"/>
    <col min="14848" max="14848" width="6.85546875" style="32" customWidth="1"/>
    <col min="14849" max="14849" width="70.7109375" style="32" customWidth="1"/>
    <col min="14850" max="14850" width="13.5703125" style="32" customWidth="1"/>
    <col min="14851" max="14851" width="13.42578125" style="32" customWidth="1"/>
    <col min="14852" max="14853" width="0" style="32" hidden="1" customWidth="1"/>
    <col min="14854" max="15103" width="6.140625" style="32"/>
    <col min="15104" max="15104" width="6.85546875" style="32" customWidth="1"/>
    <col min="15105" max="15105" width="70.7109375" style="32" customWidth="1"/>
    <col min="15106" max="15106" width="13.5703125" style="32" customWidth="1"/>
    <col min="15107" max="15107" width="13.42578125" style="32" customWidth="1"/>
    <col min="15108" max="15109" width="0" style="32" hidden="1" customWidth="1"/>
    <col min="15110" max="15359" width="6.140625" style="32"/>
    <col min="15360" max="15360" width="6.85546875" style="32" customWidth="1"/>
    <col min="15361" max="15361" width="70.7109375" style="32" customWidth="1"/>
    <col min="15362" max="15362" width="13.5703125" style="32" customWidth="1"/>
    <col min="15363" max="15363" width="13.42578125" style="32" customWidth="1"/>
    <col min="15364" max="15365" width="0" style="32" hidden="1" customWidth="1"/>
    <col min="15366" max="15615" width="6.140625" style="32"/>
    <col min="15616" max="15616" width="6.85546875" style="32" customWidth="1"/>
    <col min="15617" max="15617" width="70.7109375" style="32" customWidth="1"/>
    <col min="15618" max="15618" width="13.5703125" style="32" customWidth="1"/>
    <col min="15619" max="15619" width="13.42578125" style="32" customWidth="1"/>
    <col min="15620" max="15621" width="0" style="32" hidden="1" customWidth="1"/>
    <col min="15622" max="15871" width="6.140625" style="32"/>
    <col min="15872" max="15872" width="6.85546875" style="32" customWidth="1"/>
    <col min="15873" max="15873" width="70.7109375" style="32" customWidth="1"/>
    <col min="15874" max="15874" width="13.5703125" style="32" customWidth="1"/>
    <col min="15875" max="15875" width="13.42578125" style="32" customWidth="1"/>
    <col min="15876" max="15877" width="0" style="32" hidden="1" customWidth="1"/>
    <col min="15878" max="16127" width="6.140625" style="32"/>
    <col min="16128" max="16128" width="6.85546875" style="32" customWidth="1"/>
    <col min="16129" max="16129" width="70.7109375" style="32" customWidth="1"/>
    <col min="16130" max="16130" width="13.5703125" style="32" customWidth="1"/>
    <col min="16131" max="16131" width="13.42578125" style="32" customWidth="1"/>
    <col min="16132" max="16133" width="0" style="32" hidden="1" customWidth="1"/>
    <col min="16134" max="16384" width="6.140625" style="32"/>
  </cols>
  <sheetData>
    <row r="1" spans="1:10" s="28" customFormat="1" ht="20.25" customHeight="1" x14ac:dyDescent="0.2">
      <c r="A1" s="837" t="s">
        <v>7</v>
      </c>
      <c r="B1" s="815" t="s">
        <v>543</v>
      </c>
      <c r="C1" s="833" t="s">
        <v>8</v>
      </c>
      <c r="D1" s="839" t="s">
        <v>1226</v>
      </c>
      <c r="E1" s="815" t="s">
        <v>1240</v>
      </c>
      <c r="F1" s="833" t="s">
        <v>234</v>
      </c>
      <c r="G1" s="833" t="s">
        <v>1271</v>
      </c>
      <c r="H1" s="833" t="s">
        <v>234</v>
      </c>
      <c r="I1" s="835" t="s">
        <v>235</v>
      </c>
      <c r="J1" s="765"/>
    </row>
    <row r="2" spans="1:10" s="28" customFormat="1" ht="30.75" customHeight="1" x14ac:dyDescent="0.2">
      <c r="A2" s="838"/>
      <c r="B2" s="805"/>
      <c r="C2" s="834"/>
      <c r="D2" s="840"/>
      <c r="E2" s="804"/>
      <c r="F2" s="834"/>
      <c r="G2" s="834"/>
      <c r="H2" s="834"/>
      <c r="I2" s="836"/>
      <c r="J2" s="765"/>
    </row>
    <row r="3" spans="1:10" s="29" customFormat="1" ht="15" customHeight="1" x14ac:dyDescent="0.2">
      <c r="A3" s="838"/>
      <c r="B3" s="583"/>
      <c r="C3" s="757" t="s">
        <v>9</v>
      </c>
      <c r="D3" s="584" t="s">
        <v>10</v>
      </c>
      <c r="E3" s="757" t="s">
        <v>10</v>
      </c>
      <c r="F3" s="757" t="s">
        <v>11</v>
      </c>
      <c r="G3" s="757" t="s">
        <v>11</v>
      </c>
      <c r="H3" s="757" t="s">
        <v>236</v>
      </c>
      <c r="I3" s="758" t="s">
        <v>237</v>
      </c>
      <c r="J3" s="766"/>
    </row>
    <row r="4" spans="1:10" s="28" customFormat="1" ht="12.75" customHeight="1" x14ac:dyDescent="0.2">
      <c r="A4" s="585" t="s">
        <v>2</v>
      </c>
      <c r="B4" s="757" t="s">
        <v>542</v>
      </c>
      <c r="C4" s="586" t="s">
        <v>606</v>
      </c>
      <c r="D4" s="587">
        <f>SUM(D5,D12)</f>
        <v>111092</v>
      </c>
      <c r="E4" s="587">
        <f>SUM(E5,E12)</f>
        <v>113053</v>
      </c>
      <c r="F4" s="587">
        <f t="shared" ref="F4:I4" si="0">SUM(F5,F12)</f>
        <v>0</v>
      </c>
      <c r="G4" s="587">
        <f t="shared" si="0"/>
        <v>113053</v>
      </c>
      <c r="H4" s="587">
        <f t="shared" si="0"/>
        <v>8279</v>
      </c>
      <c r="I4" s="588">
        <f t="shared" si="0"/>
        <v>121332</v>
      </c>
      <c r="J4" s="765"/>
    </row>
    <row r="5" spans="1:10" s="35" customFormat="1" ht="12.75" customHeight="1" x14ac:dyDescent="0.2">
      <c r="A5" s="585" t="s">
        <v>3</v>
      </c>
      <c r="B5" s="589" t="s">
        <v>555</v>
      </c>
      <c r="C5" s="590" t="s">
        <v>568</v>
      </c>
      <c r="D5" s="591">
        <f>SUM(D6:D11)</f>
        <v>99511</v>
      </c>
      <c r="E5" s="591">
        <f>SUM(E6:E11)</f>
        <v>99756</v>
      </c>
      <c r="F5" s="591">
        <f t="shared" ref="F5:I5" si="1">SUM(F6:F11)</f>
        <v>0</v>
      </c>
      <c r="G5" s="591">
        <f t="shared" si="1"/>
        <v>99756</v>
      </c>
      <c r="H5" s="591">
        <f t="shared" si="1"/>
        <v>5832</v>
      </c>
      <c r="I5" s="592">
        <f t="shared" si="1"/>
        <v>105588</v>
      </c>
      <c r="J5" s="767"/>
    </row>
    <row r="6" spans="1:10" s="28" customFormat="1" ht="12.75" customHeight="1" x14ac:dyDescent="0.2">
      <c r="A6" s="585" t="s">
        <v>49</v>
      </c>
      <c r="B6" s="593" t="s">
        <v>607</v>
      </c>
      <c r="C6" s="594" t="s">
        <v>608</v>
      </c>
      <c r="D6" s="595">
        <v>11800</v>
      </c>
      <c r="E6" s="595">
        <v>11169</v>
      </c>
      <c r="F6" s="760"/>
      <c r="G6" s="595">
        <f t="shared" ref="G6:G69" si="2">SUM(E6,F6)</f>
        <v>11169</v>
      </c>
      <c r="H6" s="595">
        <v>1000</v>
      </c>
      <c r="I6" s="596">
        <f t="shared" ref="I6:I69" si="3">SUM(G6,H6)</f>
        <v>12169</v>
      </c>
      <c r="J6" s="765"/>
    </row>
    <row r="7" spans="1:10" s="349" customFormat="1" ht="12.75" customHeight="1" x14ac:dyDescent="0.2">
      <c r="A7" s="585" t="s">
        <v>12</v>
      </c>
      <c r="B7" s="593" t="s">
        <v>609</v>
      </c>
      <c r="C7" s="594" t="s">
        <v>610</v>
      </c>
      <c r="D7" s="595">
        <v>53455</v>
      </c>
      <c r="E7" s="595">
        <v>54411</v>
      </c>
      <c r="F7" s="760"/>
      <c r="G7" s="595">
        <f t="shared" si="2"/>
        <v>54411</v>
      </c>
      <c r="H7" s="595">
        <v>1199</v>
      </c>
      <c r="I7" s="596">
        <f t="shared" si="3"/>
        <v>55610</v>
      </c>
      <c r="J7" s="765"/>
    </row>
    <row r="8" spans="1:10" s="349" customFormat="1" ht="12.75" customHeight="1" x14ac:dyDescent="0.2">
      <c r="A8" s="585" t="s">
        <v>50</v>
      </c>
      <c r="B8" s="593" t="s">
        <v>615</v>
      </c>
      <c r="C8" s="594" t="s">
        <v>611</v>
      </c>
      <c r="D8" s="595">
        <v>32456</v>
      </c>
      <c r="E8" s="595">
        <v>32376</v>
      </c>
      <c r="F8" s="760"/>
      <c r="G8" s="595">
        <f t="shared" si="2"/>
        <v>32376</v>
      </c>
      <c r="H8" s="595">
        <v>2640</v>
      </c>
      <c r="I8" s="596">
        <f t="shared" si="3"/>
        <v>35016</v>
      </c>
      <c r="J8" s="765"/>
    </row>
    <row r="9" spans="1:10" s="349" customFormat="1" ht="12.75" customHeight="1" x14ac:dyDescent="0.2">
      <c r="A9" s="585" t="s">
        <v>13</v>
      </c>
      <c r="B9" s="593" t="s">
        <v>616</v>
      </c>
      <c r="C9" s="594" t="s">
        <v>612</v>
      </c>
      <c r="D9" s="595">
        <v>1800</v>
      </c>
      <c r="E9" s="595">
        <v>1800</v>
      </c>
      <c r="F9" s="760"/>
      <c r="G9" s="595">
        <f t="shared" si="2"/>
        <v>1800</v>
      </c>
      <c r="H9" s="595"/>
      <c r="I9" s="596">
        <f t="shared" si="3"/>
        <v>1800</v>
      </c>
      <c r="J9" s="765"/>
    </row>
    <row r="10" spans="1:10" s="28" customFormat="1" ht="12.75" customHeight="1" x14ac:dyDescent="0.2">
      <c r="A10" s="585" t="s">
        <v>51</v>
      </c>
      <c r="B10" s="593" t="s">
        <v>617</v>
      </c>
      <c r="C10" s="529" t="s">
        <v>613</v>
      </c>
      <c r="D10" s="595"/>
      <c r="E10" s="595"/>
      <c r="F10" s="760"/>
      <c r="G10" s="595">
        <f t="shared" si="2"/>
        <v>0</v>
      </c>
      <c r="H10" s="595">
        <v>993</v>
      </c>
      <c r="I10" s="596">
        <f t="shared" si="3"/>
        <v>993</v>
      </c>
      <c r="J10" s="765"/>
    </row>
    <row r="11" spans="1:10" s="28" customFormat="1" ht="12.75" customHeight="1" x14ac:dyDescent="0.2">
      <c r="A11" s="585" t="s">
        <v>14</v>
      </c>
      <c r="B11" s="593" t="s">
        <v>618</v>
      </c>
      <c r="C11" s="529" t="s">
        <v>614</v>
      </c>
      <c r="D11" s="595"/>
      <c r="E11" s="595"/>
      <c r="F11" s="760"/>
      <c r="G11" s="595">
        <f t="shared" si="2"/>
        <v>0</v>
      </c>
      <c r="H11" s="595"/>
      <c r="I11" s="596">
        <f t="shared" si="3"/>
        <v>0</v>
      </c>
      <c r="J11" s="765"/>
    </row>
    <row r="12" spans="1:10" s="33" customFormat="1" ht="12.75" customHeight="1" x14ac:dyDescent="0.2">
      <c r="A12" s="585" t="s">
        <v>52</v>
      </c>
      <c r="B12" s="589"/>
      <c r="C12" s="590" t="s">
        <v>569</v>
      </c>
      <c r="D12" s="597">
        <f>SUM(D13:D17)</f>
        <v>11581</v>
      </c>
      <c r="E12" s="597">
        <f>SUM(E13:E17)</f>
        <v>13297</v>
      </c>
      <c r="F12" s="597">
        <f t="shared" ref="F12:I12" si="4">SUM(F13:F17)</f>
        <v>0</v>
      </c>
      <c r="G12" s="597">
        <f t="shared" si="4"/>
        <v>13297</v>
      </c>
      <c r="H12" s="597">
        <f t="shared" si="4"/>
        <v>2447</v>
      </c>
      <c r="I12" s="598">
        <f t="shared" si="4"/>
        <v>15744</v>
      </c>
      <c r="J12" s="768"/>
    </row>
    <row r="13" spans="1:10" ht="12.75" customHeight="1" x14ac:dyDescent="0.2">
      <c r="A13" s="585" t="s">
        <v>15</v>
      </c>
      <c r="B13" s="593" t="s">
        <v>619</v>
      </c>
      <c r="C13" s="529" t="s">
        <v>620</v>
      </c>
      <c r="D13" s="541"/>
      <c r="E13" s="541"/>
      <c r="F13" s="530"/>
      <c r="G13" s="595">
        <f t="shared" si="2"/>
        <v>0</v>
      </c>
      <c r="H13" s="595"/>
      <c r="I13" s="596">
        <f t="shared" si="3"/>
        <v>0</v>
      </c>
      <c r="J13" s="769"/>
    </row>
    <row r="14" spans="1:10" ht="12.75" customHeight="1" x14ac:dyDescent="0.2">
      <c r="A14" s="585" t="s">
        <v>16</v>
      </c>
      <c r="B14" s="593" t="s">
        <v>621</v>
      </c>
      <c r="C14" s="529" t="s">
        <v>622</v>
      </c>
      <c r="D14" s="541"/>
      <c r="E14" s="541"/>
      <c r="F14" s="530"/>
      <c r="G14" s="595">
        <f t="shared" si="2"/>
        <v>0</v>
      </c>
      <c r="H14" s="595"/>
      <c r="I14" s="596">
        <f t="shared" si="3"/>
        <v>0</v>
      </c>
      <c r="J14" s="769"/>
    </row>
    <row r="15" spans="1:10" ht="12.75" customHeight="1" x14ac:dyDescent="0.2">
      <c r="A15" s="585" t="s">
        <v>18</v>
      </c>
      <c r="B15" s="593" t="s">
        <v>623</v>
      </c>
      <c r="C15" s="530" t="s">
        <v>624</v>
      </c>
      <c r="D15" s="541"/>
      <c r="E15" s="541"/>
      <c r="F15" s="530"/>
      <c r="G15" s="595">
        <f t="shared" si="2"/>
        <v>0</v>
      </c>
      <c r="H15" s="595"/>
      <c r="I15" s="596">
        <f t="shared" si="3"/>
        <v>0</v>
      </c>
      <c r="J15" s="769"/>
    </row>
    <row r="16" spans="1:10" ht="12.75" customHeight="1" x14ac:dyDescent="0.2">
      <c r="A16" s="585" t="s">
        <v>19</v>
      </c>
      <c r="B16" s="593" t="s">
        <v>625</v>
      </c>
      <c r="C16" s="530" t="s">
        <v>626</v>
      </c>
      <c r="D16" s="541"/>
      <c r="E16" s="541"/>
      <c r="F16" s="530"/>
      <c r="G16" s="595">
        <f t="shared" si="2"/>
        <v>0</v>
      </c>
      <c r="H16" s="595"/>
      <c r="I16" s="596">
        <f t="shared" si="3"/>
        <v>0</v>
      </c>
      <c r="J16" s="769"/>
    </row>
    <row r="17" spans="1:10" ht="12.75" customHeight="1" x14ac:dyDescent="0.2">
      <c r="A17" s="585" t="s">
        <v>20</v>
      </c>
      <c r="B17" s="593" t="s">
        <v>628</v>
      </c>
      <c r="C17" s="530" t="s">
        <v>627</v>
      </c>
      <c r="D17" s="541">
        <f>SUM(D18:D21)</f>
        <v>11581</v>
      </c>
      <c r="E17" s="541">
        <f>SUM(E18:E21)</f>
        <v>13297</v>
      </c>
      <c r="F17" s="541">
        <f t="shared" ref="F17" si="5">SUM(F18:F21)</f>
        <v>0</v>
      </c>
      <c r="G17" s="541">
        <f>SUM(G18:G23)</f>
        <v>13297</v>
      </c>
      <c r="H17" s="541">
        <f>SUM(H18:H23)</f>
        <v>2447</v>
      </c>
      <c r="I17" s="468">
        <f>SUM(I18:I23)</f>
        <v>15744</v>
      </c>
      <c r="J17" s="769"/>
    </row>
    <row r="18" spans="1:10" ht="12.75" customHeight="1" x14ac:dyDescent="0.2">
      <c r="A18" s="585" t="s">
        <v>21</v>
      </c>
      <c r="B18" s="593"/>
      <c r="C18" s="530" t="s">
        <v>629</v>
      </c>
      <c r="D18" s="541">
        <v>4740</v>
      </c>
      <c r="E18" s="541">
        <v>5150</v>
      </c>
      <c r="F18" s="530"/>
      <c r="G18" s="595">
        <f t="shared" si="2"/>
        <v>5150</v>
      </c>
      <c r="H18" s="595">
        <v>500</v>
      </c>
      <c r="I18" s="596">
        <f t="shared" si="3"/>
        <v>5650</v>
      </c>
      <c r="J18" s="769"/>
    </row>
    <row r="19" spans="1:10" ht="12.75" customHeight="1" x14ac:dyDescent="0.2">
      <c r="A19" s="585" t="s">
        <v>22</v>
      </c>
      <c r="B19" s="593"/>
      <c r="C19" s="530" t="s">
        <v>630</v>
      </c>
      <c r="D19" s="541">
        <v>5906</v>
      </c>
      <c r="E19" s="541">
        <v>5750</v>
      </c>
      <c r="F19" s="530"/>
      <c r="G19" s="595">
        <f t="shared" si="2"/>
        <v>5750</v>
      </c>
      <c r="H19" s="595">
        <v>1287</v>
      </c>
      <c r="I19" s="596">
        <f t="shared" si="3"/>
        <v>7037</v>
      </c>
      <c r="J19" s="769"/>
    </row>
    <row r="20" spans="1:10" ht="12.75" customHeight="1" x14ac:dyDescent="0.2">
      <c r="A20" s="585" t="s">
        <v>23</v>
      </c>
      <c r="B20" s="593"/>
      <c r="C20" s="530" t="s">
        <v>1241</v>
      </c>
      <c r="D20" s="541">
        <v>135</v>
      </c>
      <c r="E20" s="541">
        <v>1697</v>
      </c>
      <c r="F20" s="530"/>
      <c r="G20" s="595">
        <f t="shared" si="2"/>
        <v>1697</v>
      </c>
      <c r="H20" s="595"/>
      <c r="I20" s="596">
        <f t="shared" si="3"/>
        <v>1697</v>
      </c>
      <c r="J20" s="769"/>
    </row>
    <row r="21" spans="1:10" ht="12.75" customHeight="1" x14ac:dyDescent="0.2">
      <c r="A21" s="585" t="s">
        <v>24</v>
      </c>
      <c r="B21" s="593"/>
      <c r="C21" s="530" t="s">
        <v>631</v>
      </c>
      <c r="D21" s="541">
        <v>800</v>
      </c>
      <c r="E21" s="541">
        <v>700</v>
      </c>
      <c r="F21" s="530"/>
      <c r="G21" s="595">
        <f t="shared" si="2"/>
        <v>700</v>
      </c>
      <c r="H21" s="595"/>
      <c r="I21" s="596">
        <f t="shared" si="3"/>
        <v>700</v>
      </c>
      <c r="J21" s="769"/>
    </row>
    <row r="22" spans="1:10" s="530" customFormat="1" ht="12.75" customHeight="1" x14ac:dyDescent="0.2">
      <c r="A22" s="585" t="s">
        <v>26</v>
      </c>
      <c r="B22" s="593"/>
      <c r="C22" s="530" t="s">
        <v>1275</v>
      </c>
      <c r="D22" s="541"/>
      <c r="E22" s="541"/>
      <c r="G22" s="595"/>
      <c r="H22" s="595">
        <v>500</v>
      </c>
      <c r="I22" s="596">
        <f t="shared" si="3"/>
        <v>500</v>
      </c>
      <c r="J22" s="769"/>
    </row>
    <row r="23" spans="1:10" ht="12.75" customHeight="1" x14ac:dyDescent="0.2">
      <c r="A23" s="585" t="s">
        <v>27</v>
      </c>
      <c r="B23" s="593"/>
      <c r="C23" s="530" t="s">
        <v>1272</v>
      </c>
      <c r="D23" s="541"/>
      <c r="E23" s="541"/>
      <c r="F23" s="530"/>
      <c r="G23" s="595">
        <f t="shared" si="2"/>
        <v>0</v>
      </c>
      <c r="H23" s="595">
        <v>160</v>
      </c>
      <c r="I23" s="596">
        <f t="shared" si="3"/>
        <v>160</v>
      </c>
      <c r="J23" s="769"/>
    </row>
    <row r="24" spans="1:10" s="349" customFormat="1" ht="12.75" customHeight="1" x14ac:dyDescent="0.2">
      <c r="A24" s="585" t="s">
        <v>53</v>
      </c>
      <c r="B24" s="757" t="s">
        <v>544</v>
      </c>
      <c r="C24" s="586" t="s">
        <v>632</v>
      </c>
      <c r="D24" s="587">
        <f>SUM(D25,D26)</f>
        <v>135455</v>
      </c>
      <c r="E24" s="587">
        <f>SUM(E25,E26)</f>
        <v>0</v>
      </c>
      <c r="F24" s="587">
        <f t="shared" ref="F24:I24" si="6">SUM(F25,F26)</f>
        <v>0</v>
      </c>
      <c r="G24" s="587">
        <f t="shared" si="6"/>
        <v>0</v>
      </c>
      <c r="H24" s="587">
        <f t="shared" si="6"/>
        <v>6547</v>
      </c>
      <c r="I24" s="588">
        <f t="shared" si="6"/>
        <v>6547</v>
      </c>
      <c r="J24" s="765"/>
    </row>
    <row r="25" spans="1:10" s="35" customFormat="1" ht="12.75" customHeight="1" x14ac:dyDescent="0.2">
      <c r="A25" s="585" t="s">
        <v>54</v>
      </c>
      <c r="B25" s="589" t="s">
        <v>575</v>
      </c>
      <c r="C25" s="590" t="s">
        <v>573</v>
      </c>
      <c r="D25" s="599"/>
      <c r="E25" s="599"/>
      <c r="F25" s="600"/>
      <c r="G25" s="595">
        <f t="shared" si="2"/>
        <v>0</v>
      </c>
      <c r="H25" s="595"/>
      <c r="I25" s="596">
        <f t="shared" si="3"/>
        <v>0</v>
      </c>
      <c r="J25" s="767"/>
    </row>
    <row r="26" spans="1:10" s="33" customFormat="1" ht="12.75" customHeight="1" x14ac:dyDescent="0.2">
      <c r="A26" s="585" t="s">
        <v>28</v>
      </c>
      <c r="B26" s="589"/>
      <c r="C26" s="590" t="s">
        <v>574</v>
      </c>
      <c r="D26" s="597">
        <f>SUM(D27:D30)</f>
        <v>135455</v>
      </c>
      <c r="E26" s="597">
        <f>SUM(E27:E30)</f>
        <v>0</v>
      </c>
      <c r="F26" s="597">
        <f t="shared" ref="F26:I26" si="7">SUM(F27:F30)</f>
        <v>0</v>
      </c>
      <c r="G26" s="597">
        <f t="shared" si="7"/>
        <v>0</v>
      </c>
      <c r="H26" s="597">
        <f t="shared" si="7"/>
        <v>6547</v>
      </c>
      <c r="I26" s="598">
        <f t="shared" si="7"/>
        <v>6547</v>
      </c>
      <c r="J26" s="768"/>
    </row>
    <row r="27" spans="1:10" ht="12.75" customHeight="1" x14ac:dyDescent="0.2">
      <c r="A27" s="585" t="s">
        <v>29</v>
      </c>
      <c r="B27" s="593" t="s">
        <v>633</v>
      </c>
      <c r="C27" s="529" t="s">
        <v>622</v>
      </c>
      <c r="D27" s="541"/>
      <c r="E27" s="541"/>
      <c r="F27" s="530"/>
      <c r="G27" s="595">
        <f t="shared" si="2"/>
        <v>0</v>
      </c>
      <c r="H27" s="595"/>
      <c r="I27" s="596">
        <f t="shared" si="3"/>
        <v>0</v>
      </c>
      <c r="J27" s="769"/>
    </row>
    <row r="28" spans="1:10" ht="12.75" customHeight="1" x14ac:dyDescent="0.2">
      <c r="A28" s="585" t="s">
        <v>30</v>
      </c>
      <c r="B28" s="593" t="s">
        <v>634</v>
      </c>
      <c r="C28" s="530" t="s">
        <v>624</v>
      </c>
      <c r="D28" s="541"/>
      <c r="E28" s="541"/>
      <c r="F28" s="530"/>
      <c r="G28" s="595">
        <f t="shared" si="2"/>
        <v>0</v>
      </c>
      <c r="H28" s="595"/>
      <c r="I28" s="596">
        <f t="shared" si="3"/>
        <v>0</v>
      </c>
      <c r="J28" s="769"/>
    </row>
    <row r="29" spans="1:10" ht="12.75" customHeight="1" x14ac:dyDescent="0.2">
      <c r="A29" s="585" t="s">
        <v>31</v>
      </c>
      <c r="B29" s="593" t="s">
        <v>635</v>
      </c>
      <c r="C29" s="530" t="s">
        <v>626</v>
      </c>
      <c r="D29" s="541"/>
      <c r="E29" s="541"/>
      <c r="F29" s="530"/>
      <c r="G29" s="595">
        <f t="shared" si="2"/>
        <v>0</v>
      </c>
      <c r="H29" s="595"/>
      <c r="I29" s="596">
        <f t="shared" si="3"/>
        <v>0</v>
      </c>
      <c r="J29" s="769"/>
    </row>
    <row r="30" spans="1:10" ht="12.75" customHeight="1" x14ac:dyDescent="0.2">
      <c r="A30" s="585" t="s">
        <v>32</v>
      </c>
      <c r="B30" s="593" t="s">
        <v>636</v>
      </c>
      <c r="C30" s="530" t="s">
        <v>637</v>
      </c>
      <c r="D30" s="541">
        <v>135455</v>
      </c>
      <c r="E30" s="541"/>
      <c r="F30" s="530"/>
      <c r="G30" s="595">
        <f t="shared" si="2"/>
        <v>0</v>
      </c>
      <c r="H30" s="595">
        <v>6547</v>
      </c>
      <c r="I30" s="596">
        <f t="shared" si="3"/>
        <v>6547</v>
      </c>
      <c r="J30" s="769"/>
    </row>
    <row r="31" spans="1:10" ht="12.75" customHeight="1" x14ac:dyDescent="0.2">
      <c r="A31" s="585" t="s">
        <v>33</v>
      </c>
      <c r="B31" s="593"/>
      <c r="C31" s="530"/>
      <c r="D31" s="541"/>
      <c r="E31" s="541"/>
      <c r="F31" s="530"/>
      <c r="G31" s="595">
        <f t="shared" si="2"/>
        <v>0</v>
      </c>
      <c r="H31" s="595"/>
      <c r="I31" s="596">
        <f t="shared" si="3"/>
        <v>0</v>
      </c>
      <c r="J31" s="769"/>
    </row>
    <row r="32" spans="1:10" s="34" customFormat="1" ht="12.75" customHeight="1" x14ac:dyDescent="0.2">
      <c r="A32" s="585" t="s">
        <v>35</v>
      </c>
      <c r="B32" s="757" t="s">
        <v>544</v>
      </c>
      <c r="C32" s="586" t="s">
        <v>638</v>
      </c>
      <c r="D32" s="601">
        <f>SUM(D42,D38,D36,D35,D34,D33)</f>
        <v>37950</v>
      </c>
      <c r="E32" s="601">
        <f>SUM(E42,E38,E36,E35,E34,E33)</f>
        <v>49250</v>
      </c>
      <c r="F32" s="601">
        <f t="shared" ref="F32:I32" si="8">SUM(F42,F38,F36,F35,F34,F33)</f>
        <v>0</v>
      </c>
      <c r="G32" s="601">
        <f t="shared" si="8"/>
        <v>49250</v>
      </c>
      <c r="H32" s="601">
        <f t="shared" si="8"/>
        <v>0</v>
      </c>
      <c r="I32" s="467">
        <f t="shared" si="8"/>
        <v>49250</v>
      </c>
      <c r="J32" s="770"/>
    </row>
    <row r="33" spans="1:10" s="33" customFormat="1" ht="12.75" customHeight="1" x14ac:dyDescent="0.2">
      <c r="A33" s="585" t="s">
        <v>37</v>
      </c>
      <c r="B33" s="590" t="s">
        <v>579</v>
      </c>
      <c r="C33" s="590" t="s">
        <v>580</v>
      </c>
      <c r="D33" s="597"/>
      <c r="E33" s="597"/>
      <c r="F33" s="602"/>
      <c r="G33" s="595">
        <f t="shared" si="2"/>
        <v>0</v>
      </c>
      <c r="H33" s="595"/>
      <c r="I33" s="596">
        <f t="shared" si="3"/>
        <v>0</v>
      </c>
      <c r="J33" s="768"/>
    </row>
    <row r="34" spans="1:10" s="33" customFormat="1" ht="12.75" customHeight="1" x14ac:dyDescent="0.2">
      <c r="A34" s="585" t="s">
        <v>38</v>
      </c>
      <c r="B34" s="590" t="s">
        <v>597</v>
      </c>
      <c r="C34" s="590" t="s">
        <v>603</v>
      </c>
      <c r="D34" s="597"/>
      <c r="E34" s="597"/>
      <c r="F34" s="602"/>
      <c r="G34" s="595">
        <f t="shared" si="2"/>
        <v>0</v>
      </c>
      <c r="H34" s="595"/>
      <c r="I34" s="596">
        <f t="shared" si="3"/>
        <v>0</v>
      </c>
      <c r="J34" s="768"/>
    </row>
    <row r="35" spans="1:10" s="33" customFormat="1" ht="12.75" customHeight="1" x14ac:dyDescent="0.2">
      <c r="A35" s="585" t="s">
        <v>39</v>
      </c>
      <c r="B35" s="590" t="s">
        <v>598</v>
      </c>
      <c r="C35" s="590" t="s">
        <v>604</v>
      </c>
      <c r="D35" s="597"/>
      <c r="E35" s="597"/>
      <c r="F35" s="602"/>
      <c r="G35" s="595">
        <f t="shared" si="2"/>
        <v>0</v>
      </c>
      <c r="H35" s="595"/>
      <c r="I35" s="596">
        <f t="shared" si="3"/>
        <v>0</v>
      </c>
      <c r="J35" s="768"/>
    </row>
    <row r="36" spans="1:10" s="33" customFormat="1" ht="12.75" customHeight="1" x14ac:dyDescent="0.2">
      <c r="A36" s="585" t="s">
        <v>40</v>
      </c>
      <c r="B36" s="590" t="s">
        <v>599</v>
      </c>
      <c r="C36" s="590" t="s">
        <v>605</v>
      </c>
      <c r="D36" s="597">
        <f>SUM(D37:D37)</f>
        <v>1700</v>
      </c>
      <c r="E36" s="597">
        <f>SUM(E37:E37)</f>
        <v>3000</v>
      </c>
      <c r="F36" s="597">
        <f t="shared" ref="F36:I36" si="9">SUM(F37:F37)</f>
        <v>0</v>
      </c>
      <c r="G36" s="597">
        <f t="shared" si="9"/>
        <v>3000</v>
      </c>
      <c r="H36" s="597">
        <f t="shared" si="9"/>
        <v>0</v>
      </c>
      <c r="I36" s="598">
        <f t="shared" si="9"/>
        <v>3000</v>
      </c>
      <c r="J36" s="768"/>
    </row>
    <row r="37" spans="1:10" ht="12.75" customHeight="1" x14ac:dyDescent="0.2">
      <c r="A37" s="585" t="s">
        <v>41</v>
      </c>
      <c r="B37" s="603"/>
      <c r="C37" s="603" t="s">
        <v>241</v>
      </c>
      <c r="D37" s="541">
        <v>1700</v>
      </c>
      <c r="E37" s="541">
        <v>3000</v>
      </c>
      <c r="F37" s="530"/>
      <c r="G37" s="595">
        <f t="shared" si="2"/>
        <v>3000</v>
      </c>
      <c r="H37" s="595"/>
      <c r="I37" s="596">
        <f t="shared" si="3"/>
        <v>3000</v>
      </c>
      <c r="J37" s="769"/>
    </row>
    <row r="38" spans="1:10" s="33" customFormat="1" ht="12.75" customHeight="1" x14ac:dyDescent="0.2">
      <c r="A38" s="585" t="s">
        <v>42</v>
      </c>
      <c r="B38" s="590" t="s">
        <v>600</v>
      </c>
      <c r="C38" s="590" t="s">
        <v>581</v>
      </c>
      <c r="D38" s="597">
        <f>SUM(D39:D41)</f>
        <v>35550</v>
      </c>
      <c r="E38" s="597">
        <f>SUM(E39:E41)</f>
        <v>45550</v>
      </c>
      <c r="F38" s="597">
        <f t="shared" ref="F38:I38" si="10">SUM(F39:F41)</f>
        <v>0</v>
      </c>
      <c r="G38" s="597">
        <f t="shared" si="10"/>
        <v>45550</v>
      </c>
      <c r="H38" s="597">
        <f t="shared" si="10"/>
        <v>0</v>
      </c>
      <c r="I38" s="598">
        <f t="shared" si="10"/>
        <v>45550</v>
      </c>
      <c r="J38" s="768"/>
    </row>
    <row r="39" spans="1:10" ht="12.75" customHeight="1" x14ac:dyDescent="0.2">
      <c r="A39" s="585" t="s">
        <v>43</v>
      </c>
      <c r="B39" s="603"/>
      <c r="C39" s="603" t="s">
        <v>242</v>
      </c>
      <c r="D39" s="541">
        <v>30000</v>
      </c>
      <c r="E39" s="541">
        <v>40000</v>
      </c>
      <c r="F39" s="530"/>
      <c r="G39" s="595">
        <f t="shared" si="2"/>
        <v>40000</v>
      </c>
      <c r="H39" s="595"/>
      <c r="I39" s="596">
        <f t="shared" si="3"/>
        <v>40000</v>
      </c>
      <c r="J39" s="769"/>
    </row>
    <row r="40" spans="1:10" ht="12.75" customHeight="1" x14ac:dyDescent="0.2">
      <c r="A40" s="585" t="s">
        <v>44</v>
      </c>
      <c r="B40" s="603"/>
      <c r="C40" s="603" t="s">
        <v>245</v>
      </c>
      <c r="D40" s="541">
        <v>4150</v>
      </c>
      <c r="E40" s="541">
        <v>4150</v>
      </c>
      <c r="F40" s="530"/>
      <c r="G40" s="595">
        <f t="shared" si="2"/>
        <v>4150</v>
      </c>
      <c r="H40" s="595"/>
      <c r="I40" s="596">
        <f t="shared" si="3"/>
        <v>4150</v>
      </c>
      <c r="J40" s="769"/>
    </row>
    <row r="41" spans="1:10" ht="12.75" customHeight="1" x14ac:dyDescent="0.2">
      <c r="A41" s="585" t="s">
        <v>45</v>
      </c>
      <c r="B41" s="603"/>
      <c r="C41" s="603" t="s">
        <v>244</v>
      </c>
      <c r="D41" s="541">
        <v>1400</v>
      </c>
      <c r="E41" s="541">
        <v>1400</v>
      </c>
      <c r="F41" s="530"/>
      <c r="G41" s="595">
        <f t="shared" si="2"/>
        <v>1400</v>
      </c>
      <c r="H41" s="595"/>
      <c r="I41" s="596">
        <f t="shared" si="3"/>
        <v>1400</v>
      </c>
      <c r="J41" s="769"/>
    </row>
    <row r="42" spans="1:10" s="33" customFormat="1" ht="12.75" customHeight="1" x14ac:dyDescent="0.2">
      <c r="A42" s="585" t="s">
        <v>55</v>
      </c>
      <c r="B42" s="590" t="s">
        <v>582</v>
      </c>
      <c r="C42" s="590" t="s">
        <v>640</v>
      </c>
      <c r="D42" s="597">
        <f>SUM(D43:D44)</f>
        <v>700</v>
      </c>
      <c r="E42" s="597">
        <f>SUM(E43:E44)</f>
        <v>700</v>
      </c>
      <c r="F42" s="597">
        <f t="shared" ref="F42:I42" si="11">SUM(F43:F44)</f>
        <v>0</v>
      </c>
      <c r="G42" s="597">
        <f t="shared" si="11"/>
        <v>700</v>
      </c>
      <c r="H42" s="597">
        <f t="shared" si="11"/>
        <v>0</v>
      </c>
      <c r="I42" s="598">
        <f t="shared" si="11"/>
        <v>700</v>
      </c>
      <c r="J42" s="768"/>
    </row>
    <row r="43" spans="1:10" s="417" customFormat="1" ht="12.75" customHeight="1" x14ac:dyDescent="0.2">
      <c r="A43" s="585" t="s">
        <v>56</v>
      </c>
      <c r="B43" s="590"/>
      <c r="C43" s="603" t="s">
        <v>639</v>
      </c>
      <c r="D43" s="541">
        <v>600</v>
      </c>
      <c r="E43" s="541">
        <v>600</v>
      </c>
      <c r="F43" s="602"/>
      <c r="G43" s="595">
        <f t="shared" si="2"/>
        <v>600</v>
      </c>
      <c r="H43" s="595"/>
      <c r="I43" s="596">
        <f t="shared" si="3"/>
        <v>600</v>
      </c>
      <c r="J43" s="768"/>
    </row>
    <row r="44" spans="1:10" s="417" customFormat="1" ht="12.75" customHeight="1" x14ac:dyDescent="0.2">
      <c r="A44" s="585" t="s">
        <v>57</v>
      </c>
      <c r="B44" s="590"/>
      <c r="C44" s="603" t="s">
        <v>1228</v>
      </c>
      <c r="D44" s="541">
        <v>100</v>
      </c>
      <c r="E44" s="541">
        <v>100</v>
      </c>
      <c r="F44" s="602"/>
      <c r="G44" s="595">
        <f t="shared" si="2"/>
        <v>100</v>
      </c>
      <c r="H44" s="595"/>
      <c r="I44" s="596">
        <f t="shared" si="3"/>
        <v>100</v>
      </c>
      <c r="J44" s="768"/>
    </row>
    <row r="45" spans="1:10" s="33" customFormat="1" ht="12.75" customHeight="1" x14ac:dyDescent="0.2">
      <c r="A45" s="585" t="s">
        <v>47</v>
      </c>
      <c r="B45" s="590"/>
      <c r="C45" s="590"/>
      <c r="D45" s="597"/>
      <c r="E45" s="597"/>
      <c r="F45" s="602"/>
      <c r="G45" s="595">
        <f t="shared" si="2"/>
        <v>0</v>
      </c>
      <c r="H45" s="595"/>
      <c r="I45" s="596">
        <f t="shared" si="3"/>
        <v>0</v>
      </c>
      <c r="J45" s="768"/>
    </row>
    <row r="46" spans="1:10" s="349" customFormat="1" ht="12.75" customHeight="1" x14ac:dyDescent="0.2">
      <c r="A46" s="585" t="s">
        <v>199</v>
      </c>
      <c r="B46" s="757" t="s">
        <v>546</v>
      </c>
      <c r="C46" s="586" t="s">
        <v>584</v>
      </c>
      <c r="D46" s="587">
        <f>SUM(D47:D57)</f>
        <v>16917</v>
      </c>
      <c r="E46" s="587">
        <f>SUM(E47:E57)</f>
        <v>19288</v>
      </c>
      <c r="F46" s="587">
        <f t="shared" ref="F46:I46" si="12">SUM(F47:F57)</f>
        <v>1254</v>
      </c>
      <c r="G46" s="587">
        <f t="shared" si="12"/>
        <v>20542</v>
      </c>
      <c r="H46" s="587">
        <f t="shared" si="12"/>
        <v>667</v>
      </c>
      <c r="I46" s="588">
        <f t="shared" si="12"/>
        <v>21209</v>
      </c>
      <c r="J46" s="765"/>
    </row>
    <row r="47" spans="1:10" s="352" customFormat="1" ht="12.75" customHeight="1" x14ac:dyDescent="0.2">
      <c r="A47" s="585" t="s">
        <v>200</v>
      </c>
      <c r="B47" s="593" t="s">
        <v>641</v>
      </c>
      <c r="C47" s="594" t="s">
        <v>652</v>
      </c>
      <c r="D47" s="604"/>
      <c r="E47" s="604"/>
      <c r="F47" s="528"/>
      <c r="G47" s="595">
        <f t="shared" si="2"/>
        <v>0</v>
      </c>
      <c r="H47" s="595">
        <v>150</v>
      </c>
      <c r="I47" s="596">
        <f t="shared" si="3"/>
        <v>150</v>
      </c>
      <c r="J47" s="771"/>
    </row>
    <row r="48" spans="1:10" s="349" customFormat="1" ht="12.75" customHeight="1" x14ac:dyDescent="0.2">
      <c r="A48" s="585" t="s">
        <v>201</v>
      </c>
      <c r="B48" s="593" t="s">
        <v>642</v>
      </c>
      <c r="C48" s="594" t="s">
        <v>653</v>
      </c>
      <c r="D48" s="595">
        <v>5486</v>
      </c>
      <c r="E48" s="595">
        <v>7010</v>
      </c>
      <c r="F48" s="760"/>
      <c r="G48" s="595">
        <f t="shared" si="2"/>
        <v>7010</v>
      </c>
      <c r="H48" s="595"/>
      <c r="I48" s="596">
        <f t="shared" si="3"/>
        <v>7010</v>
      </c>
      <c r="J48" s="765"/>
    </row>
    <row r="49" spans="1:10" ht="12.75" customHeight="1" x14ac:dyDescent="0.2">
      <c r="A49" s="585" t="s">
        <v>203</v>
      </c>
      <c r="B49" s="593" t="s">
        <v>643</v>
      </c>
      <c r="C49" s="530" t="s">
        <v>654</v>
      </c>
      <c r="D49" s="541">
        <v>700</v>
      </c>
      <c r="E49" s="541">
        <v>700</v>
      </c>
      <c r="F49" s="530"/>
      <c r="G49" s="595">
        <f t="shared" si="2"/>
        <v>700</v>
      </c>
      <c r="H49" s="595"/>
      <c r="I49" s="596">
        <f t="shared" si="3"/>
        <v>700</v>
      </c>
      <c r="J49" s="769"/>
    </row>
    <row r="50" spans="1:10" ht="12.75" customHeight="1" x14ac:dyDescent="0.2">
      <c r="A50" s="585" t="s">
        <v>205</v>
      </c>
      <c r="B50" s="593" t="s">
        <v>644</v>
      </c>
      <c r="C50" s="530" t="s">
        <v>655</v>
      </c>
      <c r="D50" s="541">
        <v>270</v>
      </c>
      <c r="E50" s="541">
        <v>260</v>
      </c>
      <c r="F50" s="530">
        <v>980</v>
      </c>
      <c r="G50" s="595">
        <f t="shared" si="2"/>
        <v>1240</v>
      </c>
      <c r="H50" s="595"/>
      <c r="I50" s="596">
        <f t="shared" si="3"/>
        <v>1240</v>
      </c>
      <c r="J50" s="769"/>
    </row>
    <row r="51" spans="1:10" ht="12.75" customHeight="1" x14ac:dyDescent="0.2">
      <c r="A51" s="585" t="s">
        <v>206</v>
      </c>
      <c r="B51" s="593" t="s">
        <v>645</v>
      </c>
      <c r="C51" s="530" t="s">
        <v>656</v>
      </c>
      <c r="D51" s="541">
        <v>6046</v>
      </c>
      <c r="E51" s="541">
        <v>6744</v>
      </c>
      <c r="F51" s="530">
        <v>7</v>
      </c>
      <c r="G51" s="595">
        <f t="shared" si="2"/>
        <v>6751</v>
      </c>
      <c r="H51" s="595"/>
      <c r="I51" s="596">
        <f t="shared" si="3"/>
        <v>6751</v>
      </c>
      <c r="J51" s="769"/>
    </row>
    <row r="52" spans="1:10" ht="12.75" customHeight="1" x14ac:dyDescent="0.2">
      <c r="A52" s="585" t="s">
        <v>207</v>
      </c>
      <c r="B52" s="593" t="s">
        <v>646</v>
      </c>
      <c r="C52" s="530" t="s">
        <v>657</v>
      </c>
      <c r="D52" s="541">
        <v>2965</v>
      </c>
      <c r="E52" s="541">
        <v>3474</v>
      </c>
      <c r="F52" s="530">
        <v>267</v>
      </c>
      <c r="G52" s="595">
        <f t="shared" si="2"/>
        <v>3741</v>
      </c>
      <c r="H52" s="595">
        <v>40</v>
      </c>
      <c r="I52" s="596">
        <f t="shared" si="3"/>
        <v>3781</v>
      </c>
      <c r="J52" s="769"/>
    </row>
    <row r="53" spans="1:10" ht="12.75" customHeight="1" x14ac:dyDescent="0.2">
      <c r="A53" s="585" t="s">
        <v>208</v>
      </c>
      <c r="B53" s="593" t="s">
        <v>647</v>
      </c>
      <c r="C53" s="530" t="s">
        <v>658</v>
      </c>
      <c r="D53" s="541"/>
      <c r="E53" s="541"/>
      <c r="F53" s="530"/>
      <c r="G53" s="595">
        <f t="shared" si="2"/>
        <v>0</v>
      </c>
      <c r="H53" s="595"/>
      <c r="I53" s="596">
        <f t="shared" si="3"/>
        <v>0</v>
      </c>
      <c r="J53" s="769"/>
    </row>
    <row r="54" spans="1:10" ht="12.75" customHeight="1" x14ac:dyDescent="0.2">
      <c r="A54" s="585" t="s">
        <v>209</v>
      </c>
      <c r="B54" s="593" t="s">
        <v>648</v>
      </c>
      <c r="C54" s="530" t="s">
        <v>659</v>
      </c>
      <c r="D54" s="541">
        <v>50</v>
      </c>
      <c r="E54" s="541">
        <v>100</v>
      </c>
      <c r="F54" s="530"/>
      <c r="G54" s="595">
        <f t="shared" si="2"/>
        <v>100</v>
      </c>
      <c r="H54" s="595"/>
      <c r="I54" s="596">
        <f t="shared" si="3"/>
        <v>100</v>
      </c>
      <c r="J54" s="769"/>
    </row>
    <row r="55" spans="1:10" s="34" customFormat="1" ht="12.75" customHeight="1" x14ac:dyDescent="0.2">
      <c r="A55" s="585" t="s">
        <v>210</v>
      </c>
      <c r="B55" s="593" t="s">
        <v>649</v>
      </c>
      <c r="C55" s="530" t="s">
        <v>660</v>
      </c>
      <c r="D55" s="587"/>
      <c r="E55" s="587"/>
      <c r="F55" s="534"/>
      <c r="G55" s="595">
        <f t="shared" si="2"/>
        <v>0</v>
      </c>
      <c r="H55" s="595"/>
      <c r="I55" s="596">
        <f t="shared" si="3"/>
        <v>0</v>
      </c>
      <c r="J55" s="770"/>
    </row>
    <row r="56" spans="1:10" s="33" customFormat="1" ht="12.75" customHeight="1" x14ac:dyDescent="0.2">
      <c r="A56" s="585" t="s">
        <v>211</v>
      </c>
      <c r="B56" s="593" t="s">
        <v>650</v>
      </c>
      <c r="C56" s="530" t="s">
        <v>661</v>
      </c>
      <c r="D56" s="597"/>
      <c r="E56" s="597"/>
      <c r="F56" s="602"/>
      <c r="G56" s="595">
        <f t="shared" si="2"/>
        <v>0</v>
      </c>
      <c r="H56" s="595">
        <v>170</v>
      </c>
      <c r="I56" s="596">
        <f t="shared" si="3"/>
        <v>170</v>
      </c>
      <c r="J56" s="768"/>
    </row>
    <row r="57" spans="1:10" ht="12.75" customHeight="1" x14ac:dyDescent="0.2">
      <c r="A57" s="585" t="s">
        <v>212</v>
      </c>
      <c r="B57" s="593" t="s">
        <v>651</v>
      </c>
      <c r="C57" s="530" t="s">
        <v>662</v>
      </c>
      <c r="D57" s="530">
        <v>1400</v>
      </c>
      <c r="E57" s="530">
        <v>1000</v>
      </c>
      <c r="F57" s="530"/>
      <c r="G57" s="595">
        <f t="shared" si="2"/>
        <v>1000</v>
      </c>
      <c r="H57" s="595">
        <v>307</v>
      </c>
      <c r="I57" s="596">
        <f t="shared" si="3"/>
        <v>1307</v>
      </c>
      <c r="J57" s="769"/>
    </row>
    <row r="58" spans="1:10" ht="12.75" customHeight="1" x14ac:dyDescent="0.2">
      <c r="A58" s="585" t="s">
        <v>213</v>
      </c>
      <c r="B58" s="593"/>
      <c r="C58" s="530"/>
      <c r="D58" s="530"/>
      <c r="E58" s="530"/>
      <c r="F58" s="530"/>
      <c r="G58" s="595">
        <f t="shared" si="2"/>
        <v>0</v>
      </c>
      <c r="H58" s="595"/>
      <c r="I58" s="596">
        <f t="shared" si="3"/>
        <v>0</v>
      </c>
      <c r="J58" s="769"/>
    </row>
    <row r="59" spans="1:10" s="34" customFormat="1" ht="12.75" customHeight="1" x14ac:dyDescent="0.2">
      <c r="A59" s="585" t="s">
        <v>214</v>
      </c>
      <c r="B59" s="757" t="s">
        <v>547</v>
      </c>
      <c r="C59" s="586" t="s">
        <v>585</v>
      </c>
      <c r="D59" s="534">
        <f>SUM(D60:D64)</f>
        <v>0</v>
      </c>
      <c r="E59" s="534">
        <f>SUM(E60:E64)</f>
        <v>0</v>
      </c>
      <c r="F59" s="534">
        <f t="shared" ref="F59:I59" si="13">SUM(F60:F64)</f>
        <v>0</v>
      </c>
      <c r="G59" s="534">
        <f t="shared" si="13"/>
        <v>0</v>
      </c>
      <c r="H59" s="534">
        <f t="shared" si="13"/>
        <v>0</v>
      </c>
      <c r="I59" s="463">
        <f t="shared" si="13"/>
        <v>0</v>
      </c>
      <c r="J59" s="770"/>
    </row>
    <row r="60" spans="1:10" ht="12.75" customHeight="1" x14ac:dyDescent="0.2">
      <c r="A60" s="585" t="s">
        <v>215</v>
      </c>
      <c r="B60" s="593" t="s">
        <v>663</v>
      </c>
      <c r="C60" s="594" t="s">
        <v>668</v>
      </c>
      <c r="D60" s="530"/>
      <c r="E60" s="530"/>
      <c r="F60" s="530"/>
      <c r="G60" s="595">
        <f t="shared" si="2"/>
        <v>0</v>
      </c>
      <c r="H60" s="595"/>
      <c r="I60" s="596">
        <f t="shared" si="3"/>
        <v>0</v>
      </c>
      <c r="J60" s="769"/>
    </row>
    <row r="61" spans="1:10" ht="12.75" customHeight="1" x14ac:dyDescent="0.2">
      <c r="A61" s="585" t="s">
        <v>216</v>
      </c>
      <c r="B61" s="593" t="s">
        <v>664</v>
      </c>
      <c r="C61" s="530" t="s">
        <v>669</v>
      </c>
      <c r="D61" s="530"/>
      <c r="E61" s="530"/>
      <c r="F61" s="530"/>
      <c r="G61" s="595">
        <f t="shared" si="2"/>
        <v>0</v>
      </c>
      <c r="H61" s="595"/>
      <c r="I61" s="596">
        <f t="shared" si="3"/>
        <v>0</v>
      </c>
      <c r="J61" s="769"/>
    </row>
    <row r="62" spans="1:10" ht="12.75" customHeight="1" x14ac:dyDescent="0.2">
      <c r="A62" s="585" t="s">
        <v>217</v>
      </c>
      <c r="B62" s="593" t="s">
        <v>665</v>
      </c>
      <c r="C62" s="530" t="s">
        <v>670</v>
      </c>
      <c r="D62" s="530"/>
      <c r="E62" s="530"/>
      <c r="F62" s="530"/>
      <c r="G62" s="595">
        <f t="shared" si="2"/>
        <v>0</v>
      </c>
      <c r="H62" s="595"/>
      <c r="I62" s="596">
        <f t="shared" si="3"/>
        <v>0</v>
      </c>
      <c r="J62" s="769"/>
    </row>
    <row r="63" spans="1:10" ht="12.75" customHeight="1" x14ac:dyDescent="0.2">
      <c r="A63" s="585" t="s">
        <v>247</v>
      </c>
      <c r="B63" s="593" t="s">
        <v>666</v>
      </c>
      <c r="C63" s="530" t="s">
        <v>671</v>
      </c>
      <c r="D63" s="530"/>
      <c r="E63" s="530"/>
      <c r="F63" s="530"/>
      <c r="G63" s="595">
        <f t="shared" si="2"/>
        <v>0</v>
      </c>
      <c r="H63" s="595"/>
      <c r="I63" s="596">
        <f t="shared" si="3"/>
        <v>0</v>
      </c>
      <c r="J63" s="769"/>
    </row>
    <row r="64" spans="1:10" ht="12.75" customHeight="1" x14ac:dyDescent="0.2">
      <c r="A64" s="585" t="s">
        <v>248</v>
      </c>
      <c r="B64" s="593" t="s">
        <v>667</v>
      </c>
      <c r="C64" s="530" t="s">
        <v>672</v>
      </c>
      <c r="D64" s="530"/>
      <c r="E64" s="530"/>
      <c r="F64" s="530"/>
      <c r="G64" s="595">
        <f t="shared" si="2"/>
        <v>0</v>
      </c>
      <c r="H64" s="595"/>
      <c r="I64" s="596">
        <f t="shared" si="3"/>
        <v>0</v>
      </c>
      <c r="J64" s="769"/>
    </row>
    <row r="65" spans="1:10" ht="12.75" customHeight="1" x14ac:dyDescent="0.2">
      <c r="A65" s="585" t="s">
        <v>249</v>
      </c>
      <c r="B65" s="593"/>
      <c r="C65" s="530"/>
      <c r="D65" s="530"/>
      <c r="E65" s="530"/>
      <c r="F65" s="530"/>
      <c r="G65" s="595">
        <f t="shared" si="2"/>
        <v>0</v>
      </c>
      <c r="H65" s="595"/>
      <c r="I65" s="596">
        <f t="shared" si="3"/>
        <v>0</v>
      </c>
      <c r="J65" s="769"/>
    </row>
    <row r="66" spans="1:10" s="34" customFormat="1" ht="12.75" customHeight="1" x14ac:dyDescent="0.2">
      <c r="A66" s="585" t="s">
        <v>250</v>
      </c>
      <c r="B66" s="757" t="s">
        <v>548</v>
      </c>
      <c r="C66" s="586" t="s">
        <v>673</v>
      </c>
      <c r="D66" s="534">
        <f>SUM(D67:D71)</f>
        <v>200</v>
      </c>
      <c r="E66" s="534">
        <f>SUM(E67:E71)</f>
        <v>200</v>
      </c>
      <c r="F66" s="534">
        <f t="shared" ref="F66:I66" si="14">SUM(F67:F71)</f>
        <v>0</v>
      </c>
      <c r="G66" s="534">
        <f t="shared" si="14"/>
        <v>200</v>
      </c>
      <c r="H66" s="534">
        <f t="shared" si="14"/>
        <v>0</v>
      </c>
      <c r="I66" s="463">
        <f t="shared" si="14"/>
        <v>200</v>
      </c>
      <c r="J66" s="770"/>
    </row>
    <row r="67" spans="1:10" ht="12.75" customHeight="1" x14ac:dyDescent="0.2">
      <c r="A67" s="585" t="s">
        <v>251</v>
      </c>
      <c r="B67" s="593" t="s">
        <v>675</v>
      </c>
      <c r="C67" s="529" t="s">
        <v>622</v>
      </c>
      <c r="D67" s="541"/>
      <c r="E67" s="541"/>
      <c r="F67" s="530"/>
      <c r="G67" s="595">
        <f t="shared" si="2"/>
        <v>0</v>
      </c>
      <c r="H67" s="595"/>
      <c r="I67" s="596">
        <f t="shared" si="3"/>
        <v>0</v>
      </c>
      <c r="J67" s="769"/>
    </row>
    <row r="68" spans="1:10" ht="12.75" customHeight="1" x14ac:dyDescent="0.2">
      <c r="A68" s="585" t="s">
        <v>252</v>
      </c>
      <c r="B68" s="593" t="s">
        <v>676</v>
      </c>
      <c r="C68" s="530" t="s">
        <v>678</v>
      </c>
      <c r="D68" s="541"/>
      <c r="E68" s="541"/>
      <c r="F68" s="530"/>
      <c r="G68" s="595">
        <f t="shared" si="2"/>
        <v>0</v>
      </c>
      <c r="H68" s="595"/>
      <c r="I68" s="596">
        <f t="shared" si="3"/>
        <v>0</v>
      </c>
      <c r="J68" s="769"/>
    </row>
    <row r="69" spans="1:10" ht="12.75" customHeight="1" x14ac:dyDescent="0.2">
      <c r="A69" s="585" t="s">
        <v>253</v>
      </c>
      <c r="B69" s="593" t="s">
        <v>677</v>
      </c>
      <c r="C69" s="530" t="s">
        <v>679</v>
      </c>
      <c r="D69" s="541"/>
      <c r="E69" s="541"/>
      <c r="F69" s="530"/>
      <c r="G69" s="595">
        <f t="shared" si="2"/>
        <v>0</v>
      </c>
      <c r="H69" s="595"/>
      <c r="I69" s="596">
        <f t="shared" si="3"/>
        <v>0</v>
      </c>
      <c r="J69" s="769"/>
    </row>
    <row r="70" spans="1:10" ht="12.75" customHeight="1" x14ac:dyDescent="0.2">
      <c r="A70" s="585" t="s">
        <v>254</v>
      </c>
      <c r="B70" s="593" t="s">
        <v>680</v>
      </c>
      <c r="C70" s="530" t="s">
        <v>713</v>
      </c>
      <c r="D70" s="541">
        <v>200</v>
      </c>
      <c r="E70" s="541">
        <v>200</v>
      </c>
      <c r="F70" s="541"/>
      <c r="G70" s="541">
        <v>200</v>
      </c>
      <c r="H70" s="595"/>
      <c r="I70" s="596">
        <f t="shared" ref="I70:I97" si="15">SUM(G70,H70)</f>
        <v>200</v>
      </c>
      <c r="J70" s="769"/>
    </row>
    <row r="71" spans="1:10" ht="12.75" customHeight="1" x14ac:dyDescent="0.2">
      <c r="A71" s="585" t="s">
        <v>255</v>
      </c>
      <c r="B71" s="593" t="s">
        <v>589</v>
      </c>
      <c r="C71" s="530" t="s">
        <v>674</v>
      </c>
      <c r="D71" s="541"/>
      <c r="E71" s="541"/>
      <c r="F71" s="530"/>
      <c r="G71" s="595">
        <f t="shared" ref="G71:G97" si="16">SUM(E71,F71)</f>
        <v>0</v>
      </c>
      <c r="H71" s="595"/>
      <c r="I71" s="596">
        <f t="shared" si="15"/>
        <v>0</v>
      </c>
      <c r="J71" s="769"/>
    </row>
    <row r="72" spans="1:10" ht="12.75" customHeight="1" x14ac:dyDescent="0.2">
      <c r="A72" s="585" t="s">
        <v>256</v>
      </c>
      <c r="B72" s="593"/>
      <c r="C72" s="530"/>
      <c r="D72" s="541"/>
      <c r="E72" s="541"/>
      <c r="F72" s="530"/>
      <c r="G72" s="595">
        <f t="shared" si="16"/>
        <v>0</v>
      </c>
      <c r="H72" s="595"/>
      <c r="I72" s="596">
        <f t="shared" si="15"/>
        <v>0</v>
      </c>
      <c r="J72" s="769"/>
    </row>
    <row r="73" spans="1:10" s="34" customFormat="1" ht="12.75" customHeight="1" x14ac:dyDescent="0.2">
      <c r="A73" s="585" t="s">
        <v>257</v>
      </c>
      <c r="B73" s="757" t="s">
        <v>550</v>
      </c>
      <c r="C73" s="586" t="s">
        <v>716</v>
      </c>
      <c r="D73" s="601">
        <f>SUM(D74:D78)</f>
        <v>0</v>
      </c>
      <c r="E73" s="601">
        <f>SUM(E74:E78)</f>
        <v>0</v>
      </c>
      <c r="F73" s="601">
        <f t="shared" ref="F73:I73" si="17">SUM(F74:F78)</f>
        <v>0</v>
      </c>
      <c r="G73" s="601">
        <f t="shared" si="17"/>
        <v>0</v>
      </c>
      <c r="H73" s="601">
        <f t="shared" si="17"/>
        <v>0</v>
      </c>
      <c r="I73" s="467">
        <f t="shared" si="17"/>
        <v>0</v>
      </c>
      <c r="J73" s="770"/>
    </row>
    <row r="74" spans="1:10" ht="12.75" customHeight="1" x14ac:dyDescent="0.2">
      <c r="A74" s="585" t="s">
        <v>258</v>
      </c>
      <c r="B74" s="593" t="s">
        <v>681</v>
      </c>
      <c r="C74" s="529" t="s">
        <v>622</v>
      </c>
      <c r="D74" s="541"/>
      <c r="E74" s="541"/>
      <c r="F74" s="530"/>
      <c r="G74" s="595">
        <f t="shared" si="16"/>
        <v>0</v>
      </c>
      <c r="H74" s="595"/>
      <c r="I74" s="596">
        <f t="shared" si="15"/>
        <v>0</v>
      </c>
      <c r="J74" s="769"/>
    </row>
    <row r="75" spans="1:10" ht="12.75" customHeight="1" x14ac:dyDescent="0.2">
      <c r="A75" s="585" t="s">
        <v>259</v>
      </c>
      <c r="B75" s="593" t="s">
        <v>682</v>
      </c>
      <c r="C75" s="530" t="s">
        <v>678</v>
      </c>
      <c r="D75" s="541"/>
      <c r="E75" s="541"/>
      <c r="F75" s="530"/>
      <c r="G75" s="595">
        <f t="shared" si="16"/>
        <v>0</v>
      </c>
      <c r="H75" s="595"/>
      <c r="I75" s="596">
        <f t="shared" si="15"/>
        <v>0</v>
      </c>
      <c r="J75" s="769"/>
    </row>
    <row r="76" spans="1:10" ht="12.75" customHeight="1" x14ac:dyDescent="0.2">
      <c r="A76" s="585" t="s">
        <v>260</v>
      </c>
      <c r="B76" s="593" t="s">
        <v>683</v>
      </c>
      <c r="C76" s="530" t="s">
        <v>679</v>
      </c>
      <c r="D76" s="541"/>
      <c r="E76" s="541"/>
      <c r="F76" s="530"/>
      <c r="G76" s="595">
        <f t="shared" si="16"/>
        <v>0</v>
      </c>
      <c r="H76" s="595"/>
      <c r="I76" s="596">
        <f t="shared" si="15"/>
        <v>0</v>
      </c>
      <c r="J76" s="769"/>
    </row>
    <row r="77" spans="1:10" ht="12.75" customHeight="1" x14ac:dyDescent="0.2">
      <c r="A77" s="585" t="s">
        <v>261</v>
      </c>
      <c r="B77" s="593" t="s">
        <v>684</v>
      </c>
      <c r="C77" s="530" t="s">
        <v>714</v>
      </c>
      <c r="D77" s="541"/>
      <c r="E77" s="541"/>
      <c r="F77" s="530"/>
      <c r="G77" s="595">
        <f t="shared" si="16"/>
        <v>0</v>
      </c>
      <c r="H77" s="595"/>
      <c r="I77" s="596">
        <f t="shared" si="15"/>
        <v>0</v>
      </c>
      <c r="J77" s="769"/>
    </row>
    <row r="78" spans="1:10" ht="12.75" customHeight="1" x14ac:dyDescent="0.2">
      <c r="A78" s="585" t="s">
        <v>262</v>
      </c>
      <c r="B78" s="593" t="s">
        <v>591</v>
      </c>
      <c r="C78" s="530" t="s">
        <v>719</v>
      </c>
      <c r="D78" s="541"/>
      <c r="E78" s="541"/>
      <c r="F78" s="530"/>
      <c r="G78" s="595">
        <f t="shared" si="16"/>
        <v>0</v>
      </c>
      <c r="H78" s="595"/>
      <c r="I78" s="596">
        <f t="shared" si="15"/>
        <v>0</v>
      </c>
      <c r="J78" s="769"/>
    </row>
    <row r="79" spans="1:10" ht="12.75" customHeight="1" x14ac:dyDescent="0.2">
      <c r="A79" s="585" t="s">
        <v>263</v>
      </c>
      <c r="B79" s="593"/>
      <c r="C79" s="530"/>
      <c r="D79" s="541"/>
      <c r="E79" s="541"/>
      <c r="F79" s="530"/>
      <c r="G79" s="595">
        <f t="shared" si="16"/>
        <v>0</v>
      </c>
      <c r="H79" s="595"/>
      <c r="I79" s="596">
        <f t="shared" si="15"/>
        <v>0</v>
      </c>
      <c r="J79" s="769"/>
    </row>
    <row r="80" spans="1:10" s="34" customFormat="1" ht="12.75" customHeight="1" x14ac:dyDescent="0.2">
      <c r="A80" s="585" t="s">
        <v>264</v>
      </c>
      <c r="B80" s="757" t="s">
        <v>551</v>
      </c>
      <c r="C80" s="586" t="s">
        <v>685</v>
      </c>
      <c r="D80" s="601">
        <f>SUM(D81:D90)</f>
        <v>36271</v>
      </c>
      <c r="E80" s="601">
        <f>SUM(E81:E90)</f>
        <v>185954</v>
      </c>
      <c r="F80" s="601">
        <f t="shared" ref="F80:I80" si="18">SUM(F81:F90)</f>
        <v>1502</v>
      </c>
      <c r="G80" s="601">
        <f t="shared" si="18"/>
        <v>187456</v>
      </c>
      <c r="H80" s="601">
        <f t="shared" si="18"/>
        <v>0</v>
      </c>
      <c r="I80" s="467">
        <f t="shared" si="18"/>
        <v>187456</v>
      </c>
      <c r="J80" s="770"/>
    </row>
    <row r="81" spans="1:10" s="33" customFormat="1" ht="12.75" customHeight="1" x14ac:dyDescent="0.2">
      <c r="A81" s="585" t="s">
        <v>266</v>
      </c>
      <c r="B81" s="590" t="s">
        <v>552</v>
      </c>
      <c r="C81" s="590" t="s">
        <v>595</v>
      </c>
      <c r="D81" s="597"/>
      <c r="E81" s="597"/>
      <c r="F81" s="602"/>
      <c r="G81" s="595">
        <f t="shared" si="16"/>
        <v>0</v>
      </c>
      <c r="H81" s="595"/>
      <c r="I81" s="596">
        <f t="shared" si="15"/>
        <v>0</v>
      </c>
      <c r="J81" s="768"/>
    </row>
    <row r="82" spans="1:10" ht="12.75" customHeight="1" x14ac:dyDescent="0.2">
      <c r="A82" s="585" t="s">
        <v>267</v>
      </c>
      <c r="B82" s="593" t="s">
        <v>686</v>
      </c>
      <c r="C82" s="530" t="s">
        <v>693</v>
      </c>
      <c r="D82" s="541"/>
      <c r="E82" s="541"/>
      <c r="F82" s="530"/>
      <c r="G82" s="595">
        <f t="shared" si="16"/>
        <v>0</v>
      </c>
      <c r="H82" s="595"/>
      <c r="I82" s="596">
        <f t="shared" si="15"/>
        <v>0</v>
      </c>
      <c r="J82" s="769"/>
    </row>
    <row r="83" spans="1:10" ht="12.75" customHeight="1" x14ac:dyDescent="0.2">
      <c r="A83" s="585" t="s">
        <v>268</v>
      </c>
      <c r="B83" s="593" t="s">
        <v>687</v>
      </c>
      <c r="C83" s="530" t="s">
        <v>694</v>
      </c>
      <c r="D83" s="541"/>
      <c r="E83" s="541"/>
      <c r="F83" s="530"/>
      <c r="G83" s="595">
        <f t="shared" si="16"/>
        <v>0</v>
      </c>
      <c r="H83" s="595"/>
      <c r="I83" s="596">
        <f t="shared" si="15"/>
        <v>0</v>
      </c>
      <c r="J83" s="769"/>
    </row>
    <row r="84" spans="1:10" ht="12.75" customHeight="1" x14ac:dyDescent="0.2">
      <c r="A84" s="585" t="s">
        <v>269</v>
      </c>
      <c r="B84" s="593" t="s">
        <v>553</v>
      </c>
      <c r="C84" s="530" t="s">
        <v>695</v>
      </c>
      <c r="D84" s="541">
        <v>36271</v>
      </c>
      <c r="E84" s="541">
        <v>185954</v>
      </c>
      <c r="F84" s="530">
        <v>2</v>
      </c>
      <c r="G84" s="595">
        <f t="shared" si="16"/>
        <v>185956</v>
      </c>
      <c r="H84" s="595"/>
      <c r="I84" s="596">
        <f t="shared" si="15"/>
        <v>185956</v>
      </c>
      <c r="J84" s="769"/>
    </row>
    <row r="85" spans="1:10" ht="12.75" customHeight="1" x14ac:dyDescent="0.2">
      <c r="A85" s="585" t="s">
        <v>270</v>
      </c>
      <c r="B85" s="593" t="s">
        <v>688</v>
      </c>
      <c r="C85" s="530" t="s">
        <v>696</v>
      </c>
      <c r="D85" s="541"/>
      <c r="E85" s="541"/>
      <c r="F85" s="530">
        <v>1500</v>
      </c>
      <c r="G85" s="595">
        <f t="shared" si="16"/>
        <v>1500</v>
      </c>
      <c r="H85" s="595"/>
      <c r="I85" s="596">
        <f t="shared" si="15"/>
        <v>1500</v>
      </c>
      <c r="J85" s="769"/>
    </row>
    <row r="86" spans="1:10" ht="12.75" customHeight="1" x14ac:dyDescent="0.2">
      <c r="A86" s="585" t="s">
        <v>271</v>
      </c>
      <c r="B86" s="593" t="s">
        <v>689</v>
      </c>
      <c r="C86" s="530" t="s">
        <v>699</v>
      </c>
      <c r="D86" s="541"/>
      <c r="E86" s="541"/>
      <c r="F86" s="530"/>
      <c r="G86" s="595">
        <f t="shared" si="16"/>
        <v>0</v>
      </c>
      <c r="H86" s="595"/>
      <c r="I86" s="596">
        <f t="shared" si="15"/>
        <v>0</v>
      </c>
      <c r="J86" s="769"/>
    </row>
    <row r="87" spans="1:10" ht="12.75" customHeight="1" x14ac:dyDescent="0.2">
      <c r="A87" s="585" t="s">
        <v>272</v>
      </c>
      <c r="B87" s="593" t="s">
        <v>690</v>
      </c>
      <c r="C87" s="530" t="s">
        <v>697</v>
      </c>
      <c r="D87" s="541"/>
      <c r="E87" s="541"/>
      <c r="F87" s="530"/>
      <c r="G87" s="595">
        <f t="shared" si="16"/>
        <v>0</v>
      </c>
      <c r="H87" s="595"/>
      <c r="I87" s="596">
        <f t="shared" si="15"/>
        <v>0</v>
      </c>
      <c r="J87" s="769"/>
    </row>
    <row r="88" spans="1:10" ht="12.75" customHeight="1" x14ac:dyDescent="0.2">
      <c r="A88" s="585" t="s">
        <v>273</v>
      </c>
      <c r="B88" s="593" t="s">
        <v>691</v>
      </c>
      <c r="C88" s="530" t="s">
        <v>698</v>
      </c>
      <c r="D88" s="541"/>
      <c r="E88" s="541"/>
      <c r="F88" s="530"/>
      <c r="G88" s="595">
        <f t="shared" si="16"/>
        <v>0</v>
      </c>
      <c r="H88" s="595"/>
      <c r="I88" s="596">
        <f t="shared" si="15"/>
        <v>0</v>
      </c>
      <c r="J88" s="769"/>
    </row>
    <row r="89" spans="1:10" ht="12.75" customHeight="1" x14ac:dyDescent="0.2">
      <c r="A89" s="585" t="s">
        <v>274</v>
      </c>
      <c r="B89" s="593" t="s">
        <v>692</v>
      </c>
      <c r="C89" s="530" t="s">
        <v>700</v>
      </c>
      <c r="D89" s="541"/>
      <c r="E89" s="541"/>
      <c r="F89" s="530"/>
      <c r="G89" s="595">
        <f t="shared" si="16"/>
        <v>0</v>
      </c>
      <c r="H89" s="595"/>
      <c r="I89" s="596">
        <f t="shared" si="15"/>
        <v>0</v>
      </c>
      <c r="J89" s="769"/>
    </row>
    <row r="90" spans="1:10" ht="12.75" customHeight="1" x14ac:dyDescent="0.2">
      <c r="A90" s="585" t="s">
        <v>311</v>
      </c>
      <c r="B90" s="593" t="s">
        <v>701</v>
      </c>
      <c r="C90" s="530" t="s">
        <v>702</v>
      </c>
      <c r="D90" s="530"/>
      <c r="E90" s="530"/>
      <c r="F90" s="530"/>
      <c r="G90" s="595">
        <f t="shared" si="16"/>
        <v>0</v>
      </c>
      <c r="H90" s="595"/>
      <c r="I90" s="596">
        <f t="shared" si="15"/>
        <v>0</v>
      </c>
      <c r="J90" s="769"/>
    </row>
    <row r="91" spans="1:10" s="33" customFormat="1" ht="12.75" customHeight="1" x14ac:dyDescent="0.2">
      <c r="A91" s="585" t="s">
        <v>280</v>
      </c>
      <c r="B91" s="590" t="s">
        <v>554</v>
      </c>
      <c r="C91" s="590" t="s">
        <v>596</v>
      </c>
      <c r="D91" s="597">
        <f>SUM(D92:D96)</f>
        <v>0</v>
      </c>
      <c r="E91" s="597">
        <f>SUM(E92:E96)</f>
        <v>0</v>
      </c>
      <c r="F91" s="597">
        <f t="shared" ref="F91:I91" si="19">SUM(F92:F96)</f>
        <v>0</v>
      </c>
      <c r="G91" s="597">
        <f t="shared" si="19"/>
        <v>0</v>
      </c>
      <c r="H91" s="597">
        <f t="shared" si="19"/>
        <v>0</v>
      </c>
      <c r="I91" s="598">
        <f t="shared" si="19"/>
        <v>0</v>
      </c>
      <c r="J91" s="768"/>
    </row>
    <row r="92" spans="1:10" ht="12.75" customHeight="1" x14ac:dyDescent="0.2">
      <c r="A92" s="585" t="s">
        <v>275</v>
      </c>
      <c r="B92" s="593" t="s">
        <v>708</v>
      </c>
      <c r="C92" s="530" t="s">
        <v>704</v>
      </c>
      <c r="D92" s="541"/>
      <c r="E92" s="541"/>
      <c r="F92" s="530"/>
      <c r="G92" s="595">
        <f t="shared" si="16"/>
        <v>0</v>
      </c>
      <c r="H92" s="595"/>
      <c r="I92" s="596">
        <f t="shared" si="15"/>
        <v>0</v>
      </c>
      <c r="J92" s="769"/>
    </row>
    <row r="93" spans="1:10" ht="12.75" customHeight="1" x14ac:dyDescent="0.2">
      <c r="A93" s="585" t="s">
        <v>276</v>
      </c>
      <c r="B93" s="593" t="s">
        <v>709</v>
      </c>
      <c r="C93" s="530" t="s">
        <v>705</v>
      </c>
      <c r="D93" s="541"/>
      <c r="E93" s="541"/>
      <c r="F93" s="530"/>
      <c r="G93" s="595">
        <f t="shared" si="16"/>
        <v>0</v>
      </c>
      <c r="H93" s="595"/>
      <c r="I93" s="596">
        <f t="shared" si="15"/>
        <v>0</v>
      </c>
      <c r="J93" s="769"/>
    </row>
    <row r="94" spans="1:10" ht="12.75" customHeight="1" x14ac:dyDescent="0.2">
      <c r="A94" s="585" t="s">
        <v>277</v>
      </c>
      <c r="B94" s="593" t="s">
        <v>710</v>
      </c>
      <c r="C94" s="530" t="s">
        <v>706</v>
      </c>
      <c r="D94" s="541"/>
      <c r="E94" s="541"/>
      <c r="F94" s="530"/>
      <c r="G94" s="595">
        <f t="shared" si="16"/>
        <v>0</v>
      </c>
      <c r="H94" s="595"/>
      <c r="I94" s="596">
        <f t="shared" si="15"/>
        <v>0</v>
      </c>
      <c r="J94" s="769"/>
    </row>
    <row r="95" spans="1:10" ht="12.75" customHeight="1" x14ac:dyDescent="0.2">
      <c r="A95" s="585" t="s">
        <v>278</v>
      </c>
      <c r="B95" s="593" t="s">
        <v>711</v>
      </c>
      <c r="C95" s="530" t="s">
        <v>707</v>
      </c>
      <c r="D95" s="541"/>
      <c r="E95" s="541"/>
      <c r="F95" s="530"/>
      <c r="G95" s="595">
        <f t="shared" si="16"/>
        <v>0</v>
      </c>
      <c r="H95" s="595"/>
      <c r="I95" s="596">
        <f t="shared" si="15"/>
        <v>0</v>
      </c>
      <c r="J95" s="769"/>
    </row>
    <row r="96" spans="1:10" ht="12.75" customHeight="1" x14ac:dyDescent="0.2">
      <c r="A96" s="585" t="s">
        <v>279</v>
      </c>
      <c r="B96" s="593" t="s">
        <v>712</v>
      </c>
      <c r="C96" s="530" t="s">
        <v>703</v>
      </c>
      <c r="D96" s="541"/>
      <c r="E96" s="541"/>
      <c r="F96" s="530"/>
      <c r="G96" s="595">
        <f t="shared" si="16"/>
        <v>0</v>
      </c>
      <c r="H96" s="595"/>
      <c r="I96" s="596">
        <f t="shared" si="15"/>
        <v>0</v>
      </c>
      <c r="J96" s="769"/>
    </row>
    <row r="97" spans="1:10" ht="12.75" customHeight="1" x14ac:dyDescent="0.2">
      <c r="A97" s="585" t="s">
        <v>1227</v>
      </c>
      <c r="B97" s="593"/>
      <c r="C97" s="464"/>
      <c r="D97" s="541"/>
      <c r="E97" s="541"/>
      <c r="F97" s="530"/>
      <c r="G97" s="595">
        <f t="shared" si="16"/>
        <v>0</v>
      </c>
      <c r="H97" s="595"/>
      <c r="I97" s="596">
        <f t="shared" si="15"/>
        <v>0</v>
      </c>
      <c r="J97" s="769"/>
    </row>
    <row r="98" spans="1:10" s="34" customFormat="1" ht="12.75" customHeight="1" thickBot="1" x14ac:dyDescent="0.25">
      <c r="A98" s="777" t="s">
        <v>1274</v>
      </c>
      <c r="B98" s="605"/>
      <c r="C98" s="606" t="s">
        <v>239</v>
      </c>
      <c r="D98" s="607">
        <f t="shared" ref="D98:I98" si="20">SUM(D4,D24,D32,D46,D59,D66,D73,D80)</f>
        <v>337885</v>
      </c>
      <c r="E98" s="607">
        <f t="shared" si="20"/>
        <v>367745</v>
      </c>
      <c r="F98" s="607">
        <f t="shared" si="20"/>
        <v>2756</v>
      </c>
      <c r="G98" s="607">
        <f t="shared" si="20"/>
        <v>370501</v>
      </c>
      <c r="H98" s="607">
        <f t="shared" si="20"/>
        <v>15493</v>
      </c>
      <c r="I98" s="471">
        <f t="shared" si="20"/>
        <v>385994</v>
      </c>
      <c r="J98" s="770"/>
    </row>
    <row r="99" spans="1:10" x14ac:dyDescent="0.2">
      <c r="A99" s="364"/>
      <c r="B99" s="365"/>
      <c r="C99" s="364"/>
      <c r="D99" s="366"/>
      <c r="E99" s="366"/>
      <c r="F99" s="364"/>
      <c r="G99" s="364"/>
      <c r="H99" s="364"/>
      <c r="I99" s="364"/>
    </row>
  </sheetData>
  <mergeCells count="9">
    <mergeCell ref="H1:H2"/>
    <mergeCell ref="I1:I2"/>
    <mergeCell ref="F1:F2"/>
    <mergeCell ref="G1:G2"/>
    <mergeCell ref="A1:A3"/>
    <mergeCell ref="C1:C2"/>
    <mergeCell ref="D1:D2"/>
    <mergeCell ref="E1:E2"/>
    <mergeCell ref="B1:B2"/>
  </mergeCells>
  <printOptions horizontalCentered="1"/>
  <pageMargins left="0.7" right="0.7" top="0.75" bottom="0.75" header="0.3" footer="0.3"/>
  <pageSetup paperSize="9" scale="67" orientation="portrait" r:id="rId1"/>
  <headerFooter alignWithMargins="0">
    <oddHeader>&amp;C&amp;"Times New Roman CE,Félkövér"&amp;12
Halimba község Önkormányzata és intézménye 2019. évi bevételi összesítője(eFt)&amp;R&amp;"Times New Roman,Félkövér"&amp;11 &amp;10 3. melléklet a 14/2019. (IX.24.)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5"/>
  <sheetViews>
    <sheetView view="pageLayout" zoomScaleNormal="100" workbookViewId="0">
      <selection activeCell="H16" sqref="H16"/>
    </sheetView>
  </sheetViews>
  <sheetFormatPr defaultColWidth="8.85546875" defaultRowHeight="15" x14ac:dyDescent="0.25"/>
  <cols>
    <col min="1" max="1" width="5.28515625" style="40" customWidth="1"/>
    <col min="2" max="2" width="5.28515625" style="50" customWidth="1"/>
    <col min="3" max="3" width="48.5703125" style="353" customWidth="1"/>
    <col min="4" max="4" width="11.7109375" style="40" hidden="1" customWidth="1"/>
    <col min="5" max="5" width="12.7109375" style="40" customWidth="1"/>
    <col min="6" max="6" width="11.140625" style="40" hidden="1" customWidth="1"/>
    <col min="7" max="7" width="12.85546875" style="40" customWidth="1"/>
    <col min="8" max="8" width="12" style="40" customWidth="1"/>
    <col min="9" max="9" width="12.85546875" style="40" customWidth="1"/>
    <col min="10" max="257" width="8.85546875" style="40"/>
    <col min="258" max="258" width="5.28515625" style="40" customWidth="1"/>
    <col min="259" max="259" width="48.5703125" style="40" customWidth="1"/>
    <col min="260" max="261" width="11.7109375" style="40" customWidth="1"/>
    <col min="262" max="513" width="8.85546875" style="40"/>
    <col min="514" max="514" width="5.28515625" style="40" customWidth="1"/>
    <col min="515" max="515" width="48.5703125" style="40" customWidth="1"/>
    <col min="516" max="517" width="11.7109375" style="40" customWidth="1"/>
    <col min="518" max="769" width="8.85546875" style="40"/>
    <col min="770" max="770" width="5.28515625" style="40" customWidth="1"/>
    <col min="771" max="771" width="48.5703125" style="40" customWidth="1"/>
    <col min="772" max="773" width="11.7109375" style="40" customWidth="1"/>
    <col min="774" max="1025" width="8.85546875" style="40"/>
    <col min="1026" max="1026" width="5.28515625" style="40" customWidth="1"/>
    <col min="1027" max="1027" width="48.5703125" style="40" customWidth="1"/>
    <col min="1028" max="1029" width="11.7109375" style="40" customWidth="1"/>
    <col min="1030" max="1281" width="8.85546875" style="40"/>
    <col min="1282" max="1282" width="5.28515625" style="40" customWidth="1"/>
    <col min="1283" max="1283" width="48.5703125" style="40" customWidth="1"/>
    <col min="1284" max="1285" width="11.7109375" style="40" customWidth="1"/>
    <col min="1286" max="1537" width="8.85546875" style="40"/>
    <col min="1538" max="1538" width="5.28515625" style="40" customWidth="1"/>
    <col min="1539" max="1539" width="48.5703125" style="40" customWidth="1"/>
    <col min="1540" max="1541" width="11.7109375" style="40" customWidth="1"/>
    <col min="1542" max="1793" width="8.85546875" style="40"/>
    <col min="1794" max="1794" width="5.28515625" style="40" customWidth="1"/>
    <col min="1795" max="1795" width="48.5703125" style="40" customWidth="1"/>
    <col min="1796" max="1797" width="11.7109375" style="40" customWidth="1"/>
    <col min="1798" max="2049" width="8.85546875" style="40"/>
    <col min="2050" max="2050" width="5.28515625" style="40" customWidth="1"/>
    <col min="2051" max="2051" width="48.5703125" style="40" customWidth="1"/>
    <col min="2052" max="2053" width="11.7109375" style="40" customWidth="1"/>
    <col min="2054" max="2305" width="8.85546875" style="40"/>
    <col min="2306" max="2306" width="5.28515625" style="40" customWidth="1"/>
    <col min="2307" max="2307" width="48.5703125" style="40" customWidth="1"/>
    <col min="2308" max="2309" width="11.7109375" style="40" customWidth="1"/>
    <col min="2310" max="2561" width="8.85546875" style="40"/>
    <col min="2562" max="2562" width="5.28515625" style="40" customWidth="1"/>
    <col min="2563" max="2563" width="48.5703125" style="40" customWidth="1"/>
    <col min="2564" max="2565" width="11.7109375" style="40" customWidth="1"/>
    <col min="2566" max="2817" width="8.85546875" style="40"/>
    <col min="2818" max="2818" width="5.28515625" style="40" customWidth="1"/>
    <col min="2819" max="2819" width="48.5703125" style="40" customWidth="1"/>
    <col min="2820" max="2821" width="11.7109375" style="40" customWidth="1"/>
    <col min="2822" max="3073" width="8.85546875" style="40"/>
    <col min="3074" max="3074" width="5.28515625" style="40" customWidth="1"/>
    <col min="3075" max="3075" width="48.5703125" style="40" customWidth="1"/>
    <col min="3076" max="3077" width="11.7109375" style="40" customWidth="1"/>
    <col min="3078" max="3329" width="8.85546875" style="40"/>
    <col min="3330" max="3330" width="5.28515625" style="40" customWidth="1"/>
    <col min="3331" max="3331" width="48.5703125" style="40" customWidth="1"/>
    <col min="3332" max="3333" width="11.7109375" style="40" customWidth="1"/>
    <col min="3334" max="3585" width="8.85546875" style="40"/>
    <col min="3586" max="3586" width="5.28515625" style="40" customWidth="1"/>
    <col min="3587" max="3587" width="48.5703125" style="40" customWidth="1"/>
    <col min="3588" max="3589" width="11.7109375" style="40" customWidth="1"/>
    <col min="3590" max="3841" width="8.85546875" style="40"/>
    <col min="3842" max="3842" width="5.28515625" style="40" customWidth="1"/>
    <col min="3843" max="3843" width="48.5703125" style="40" customWidth="1"/>
    <col min="3844" max="3845" width="11.7109375" style="40" customWidth="1"/>
    <col min="3846" max="4097" width="8.85546875" style="40"/>
    <col min="4098" max="4098" width="5.28515625" style="40" customWidth="1"/>
    <col min="4099" max="4099" width="48.5703125" style="40" customWidth="1"/>
    <col min="4100" max="4101" width="11.7109375" style="40" customWidth="1"/>
    <col min="4102" max="4353" width="8.85546875" style="40"/>
    <col min="4354" max="4354" width="5.28515625" style="40" customWidth="1"/>
    <col min="4355" max="4355" width="48.5703125" style="40" customWidth="1"/>
    <col min="4356" max="4357" width="11.7109375" style="40" customWidth="1"/>
    <col min="4358" max="4609" width="8.85546875" style="40"/>
    <col min="4610" max="4610" width="5.28515625" style="40" customWidth="1"/>
    <col min="4611" max="4611" width="48.5703125" style="40" customWidth="1"/>
    <col min="4612" max="4613" width="11.7109375" style="40" customWidth="1"/>
    <col min="4614" max="4865" width="8.85546875" style="40"/>
    <col min="4866" max="4866" width="5.28515625" style="40" customWidth="1"/>
    <col min="4867" max="4867" width="48.5703125" style="40" customWidth="1"/>
    <col min="4868" max="4869" width="11.7109375" style="40" customWidth="1"/>
    <col min="4870" max="5121" width="8.85546875" style="40"/>
    <col min="5122" max="5122" width="5.28515625" style="40" customWidth="1"/>
    <col min="5123" max="5123" width="48.5703125" style="40" customWidth="1"/>
    <col min="5124" max="5125" width="11.7109375" style="40" customWidth="1"/>
    <col min="5126" max="5377" width="8.85546875" style="40"/>
    <col min="5378" max="5378" width="5.28515625" style="40" customWidth="1"/>
    <col min="5379" max="5379" width="48.5703125" style="40" customWidth="1"/>
    <col min="5380" max="5381" width="11.7109375" style="40" customWidth="1"/>
    <col min="5382" max="5633" width="8.85546875" style="40"/>
    <col min="5634" max="5634" width="5.28515625" style="40" customWidth="1"/>
    <col min="5635" max="5635" width="48.5703125" style="40" customWidth="1"/>
    <col min="5636" max="5637" width="11.7109375" style="40" customWidth="1"/>
    <col min="5638" max="5889" width="8.85546875" style="40"/>
    <col min="5890" max="5890" width="5.28515625" style="40" customWidth="1"/>
    <col min="5891" max="5891" width="48.5703125" style="40" customWidth="1"/>
    <col min="5892" max="5893" width="11.7109375" style="40" customWidth="1"/>
    <col min="5894" max="6145" width="8.85546875" style="40"/>
    <col min="6146" max="6146" width="5.28515625" style="40" customWidth="1"/>
    <col min="6147" max="6147" width="48.5703125" style="40" customWidth="1"/>
    <col min="6148" max="6149" width="11.7109375" style="40" customWidth="1"/>
    <col min="6150" max="6401" width="8.85546875" style="40"/>
    <col min="6402" max="6402" width="5.28515625" style="40" customWidth="1"/>
    <col min="6403" max="6403" width="48.5703125" style="40" customWidth="1"/>
    <col min="6404" max="6405" width="11.7109375" style="40" customWidth="1"/>
    <col min="6406" max="6657" width="8.85546875" style="40"/>
    <col min="6658" max="6658" width="5.28515625" style="40" customWidth="1"/>
    <col min="6659" max="6659" width="48.5703125" style="40" customWidth="1"/>
    <col min="6660" max="6661" width="11.7109375" style="40" customWidth="1"/>
    <col min="6662" max="6913" width="8.85546875" style="40"/>
    <col min="6914" max="6914" width="5.28515625" style="40" customWidth="1"/>
    <col min="6915" max="6915" width="48.5703125" style="40" customWidth="1"/>
    <col min="6916" max="6917" width="11.7109375" style="40" customWidth="1"/>
    <col min="6918" max="7169" width="8.85546875" style="40"/>
    <col min="7170" max="7170" width="5.28515625" style="40" customWidth="1"/>
    <col min="7171" max="7171" width="48.5703125" style="40" customWidth="1"/>
    <col min="7172" max="7173" width="11.7109375" style="40" customWidth="1"/>
    <col min="7174" max="7425" width="8.85546875" style="40"/>
    <col min="7426" max="7426" width="5.28515625" style="40" customWidth="1"/>
    <col min="7427" max="7427" width="48.5703125" style="40" customWidth="1"/>
    <col min="7428" max="7429" width="11.7109375" style="40" customWidth="1"/>
    <col min="7430" max="7681" width="8.85546875" style="40"/>
    <col min="7682" max="7682" width="5.28515625" style="40" customWidth="1"/>
    <col min="7683" max="7683" width="48.5703125" style="40" customWidth="1"/>
    <col min="7684" max="7685" width="11.7109375" style="40" customWidth="1"/>
    <col min="7686" max="7937" width="8.85546875" style="40"/>
    <col min="7938" max="7938" width="5.28515625" style="40" customWidth="1"/>
    <col min="7939" max="7939" width="48.5703125" style="40" customWidth="1"/>
    <col min="7940" max="7941" width="11.7109375" style="40" customWidth="1"/>
    <col min="7942" max="8193" width="8.85546875" style="40"/>
    <col min="8194" max="8194" width="5.28515625" style="40" customWidth="1"/>
    <col min="8195" max="8195" width="48.5703125" style="40" customWidth="1"/>
    <col min="8196" max="8197" width="11.7109375" style="40" customWidth="1"/>
    <col min="8198" max="8449" width="8.85546875" style="40"/>
    <col min="8450" max="8450" width="5.28515625" style="40" customWidth="1"/>
    <col min="8451" max="8451" width="48.5703125" style="40" customWidth="1"/>
    <col min="8452" max="8453" width="11.7109375" style="40" customWidth="1"/>
    <col min="8454" max="8705" width="8.85546875" style="40"/>
    <col min="8706" max="8706" width="5.28515625" style="40" customWidth="1"/>
    <col min="8707" max="8707" width="48.5703125" style="40" customWidth="1"/>
    <col min="8708" max="8709" width="11.7109375" style="40" customWidth="1"/>
    <col min="8710" max="8961" width="8.85546875" style="40"/>
    <col min="8962" max="8962" width="5.28515625" style="40" customWidth="1"/>
    <col min="8963" max="8963" width="48.5703125" style="40" customWidth="1"/>
    <col min="8964" max="8965" width="11.7109375" style="40" customWidth="1"/>
    <col min="8966" max="9217" width="8.85546875" style="40"/>
    <col min="9218" max="9218" width="5.28515625" style="40" customWidth="1"/>
    <col min="9219" max="9219" width="48.5703125" style="40" customWidth="1"/>
    <col min="9220" max="9221" width="11.7109375" style="40" customWidth="1"/>
    <col min="9222" max="9473" width="8.85546875" style="40"/>
    <col min="9474" max="9474" width="5.28515625" style="40" customWidth="1"/>
    <col min="9475" max="9475" width="48.5703125" style="40" customWidth="1"/>
    <col min="9476" max="9477" width="11.7109375" style="40" customWidth="1"/>
    <col min="9478" max="9729" width="8.85546875" style="40"/>
    <col min="9730" max="9730" width="5.28515625" style="40" customWidth="1"/>
    <col min="9731" max="9731" width="48.5703125" style="40" customWidth="1"/>
    <col min="9732" max="9733" width="11.7109375" style="40" customWidth="1"/>
    <col min="9734" max="9985" width="8.85546875" style="40"/>
    <col min="9986" max="9986" width="5.28515625" style="40" customWidth="1"/>
    <col min="9987" max="9987" width="48.5703125" style="40" customWidth="1"/>
    <col min="9988" max="9989" width="11.7109375" style="40" customWidth="1"/>
    <col min="9990" max="10241" width="8.85546875" style="40"/>
    <col min="10242" max="10242" width="5.28515625" style="40" customWidth="1"/>
    <col min="10243" max="10243" width="48.5703125" style="40" customWidth="1"/>
    <col min="10244" max="10245" width="11.7109375" style="40" customWidth="1"/>
    <col min="10246" max="10497" width="8.85546875" style="40"/>
    <col min="10498" max="10498" width="5.28515625" style="40" customWidth="1"/>
    <col min="10499" max="10499" width="48.5703125" style="40" customWidth="1"/>
    <col min="10500" max="10501" width="11.7109375" style="40" customWidth="1"/>
    <col min="10502" max="10753" width="8.85546875" style="40"/>
    <col min="10754" max="10754" width="5.28515625" style="40" customWidth="1"/>
    <col min="10755" max="10755" width="48.5703125" style="40" customWidth="1"/>
    <col min="10756" max="10757" width="11.7109375" style="40" customWidth="1"/>
    <col min="10758" max="11009" width="8.85546875" style="40"/>
    <col min="11010" max="11010" width="5.28515625" style="40" customWidth="1"/>
    <col min="11011" max="11011" width="48.5703125" style="40" customWidth="1"/>
    <col min="11012" max="11013" width="11.7109375" style="40" customWidth="1"/>
    <col min="11014" max="11265" width="8.85546875" style="40"/>
    <col min="11266" max="11266" width="5.28515625" style="40" customWidth="1"/>
    <col min="11267" max="11267" width="48.5703125" style="40" customWidth="1"/>
    <col min="11268" max="11269" width="11.7109375" style="40" customWidth="1"/>
    <col min="11270" max="11521" width="8.85546875" style="40"/>
    <col min="11522" max="11522" width="5.28515625" style="40" customWidth="1"/>
    <col min="11523" max="11523" width="48.5703125" style="40" customWidth="1"/>
    <col min="11524" max="11525" width="11.7109375" style="40" customWidth="1"/>
    <col min="11526" max="11777" width="8.85546875" style="40"/>
    <col min="11778" max="11778" width="5.28515625" style="40" customWidth="1"/>
    <col min="11779" max="11779" width="48.5703125" style="40" customWidth="1"/>
    <col min="11780" max="11781" width="11.7109375" style="40" customWidth="1"/>
    <col min="11782" max="12033" width="8.85546875" style="40"/>
    <col min="12034" max="12034" width="5.28515625" style="40" customWidth="1"/>
    <col min="12035" max="12035" width="48.5703125" style="40" customWidth="1"/>
    <col min="12036" max="12037" width="11.7109375" style="40" customWidth="1"/>
    <col min="12038" max="12289" width="8.85546875" style="40"/>
    <col min="12290" max="12290" width="5.28515625" style="40" customWidth="1"/>
    <col min="12291" max="12291" width="48.5703125" style="40" customWidth="1"/>
    <col min="12292" max="12293" width="11.7109375" style="40" customWidth="1"/>
    <col min="12294" max="12545" width="8.85546875" style="40"/>
    <col min="12546" max="12546" width="5.28515625" style="40" customWidth="1"/>
    <col min="12547" max="12547" width="48.5703125" style="40" customWidth="1"/>
    <col min="12548" max="12549" width="11.7109375" style="40" customWidth="1"/>
    <col min="12550" max="12801" width="8.85546875" style="40"/>
    <col min="12802" max="12802" width="5.28515625" style="40" customWidth="1"/>
    <col min="12803" max="12803" width="48.5703125" style="40" customWidth="1"/>
    <col min="12804" max="12805" width="11.7109375" style="40" customWidth="1"/>
    <col min="12806" max="13057" width="8.85546875" style="40"/>
    <col min="13058" max="13058" width="5.28515625" style="40" customWidth="1"/>
    <col min="13059" max="13059" width="48.5703125" style="40" customWidth="1"/>
    <col min="13060" max="13061" width="11.7109375" style="40" customWidth="1"/>
    <col min="13062" max="13313" width="8.85546875" style="40"/>
    <col min="13314" max="13314" width="5.28515625" style="40" customWidth="1"/>
    <col min="13315" max="13315" width="48.5703125" style="40" customWidth="1"/>
    <col min="13316" max="13317" width="11.7109375" style="40" customWidth="1"/>
    <col min="13318" max="13569" width="8.85546875" style="40"/>
    <col min="13570" max="13570" width="5.28515625" style="40" customWidth="1"/>
    <col min="13571" max="13571" width="48.5703125" style="40" customWidth="1"/>
    <col min="13572" max="13573" width="11.7109375" style="40" customWidth="1"/>
    <col min="13574" max="13825" width="8.85546875" style="40"/>
    <col min="13826" max="13826" width="5.28515625" style="40" customWidth="1"/>
    <col min="13827" max="13827" width="48.5703125" style="40" customWidth="1"/>
    <col min="13828" max="13829" width="11.7109375" style="40" customWidth="1"/>
    <col min="13830" max="14081" width="8.85546875" style="40"/>
    <col min="14082" max="14082" width="5.28515625" style="40" customWidth="1"/>
    <col min="14083" max="14083" width="48.5703125" style="40" customWidth="1"/>
    <col min="14084" max="14085" width="11.7109375" style="40" customWidth="1"/>
    <col min="14086" max="14337" width="8.85546875" style="40"/>
    <col min="14338" max="14338" width="5.28515625" style="40" customWidth="1"/>
    <col min="14339" max="14339" width="48.5703125" style="40" customWidth="1"/>
    <col min="14340" max="14341" width="11.7109375" style="40" customWidth="1"/>
    <col min="14342" max="14593" width="8.85546875" style="40"/>
    <col min="14594" max="14594" width="5.28515625" style="40" customWidth="1"/>
    <col min="14595" max="14595" width="48.5703125" style="40" customWidth="1"/>
    <col min="14596" max="14597" width="11.7109375" style="40" customWidth="1"/>
    <col min="14598" max="14849" width="8.85546875" style="40"/>
    <col min="14850" max="14850" width="5.28515625" style="40" customWidth="1"/>
    <col min="14851" max="14851" width="48.5703125" style="40" customWidth="1"/>
    <col min="14852" max="14853" width="11.7109375" style="40" customWidth="1"/>
    <col min="14854" max="15105" width="8.85546875" style="40"/>
    <col min="15106" max="15106" width="5.28515625" style="40" customWidth="1"/>
    <col min="15107" max="15107" width="48.5703125" style="40" customWidth="1"/>
    <col min="15108" max="15109" width="11.7109375" style="40" customWidth="1"/>
    <col min="15110" max="15361" width="8.85546875" style="40"/>
    <col min="15362" max="15362" width="5.28515625" style="40" customWidth="1"/>
    <col min="15363" max="15363" width="48.5703125" style="40" customWidth="1"/>
    <col min="15364" max="15365" width="11.7109375" style="40" customWidth="1"/>
    <col min="15366" max="15617" width="8.85546875" style="40"/>
    <col min="15618" max="15618" width="5.28515625" style="40" customWidth="1"/>
    <col min="15619" max="15619" width="48.5703125" style="40" customWidth="1"/>
    <col min="15620" max="15621" width="11.7109375" style="40" customWidth="1"/>
    <col min="15622" max="15873" width="8.85546875" style="40"/>
    <col min="15874" max="15874" width="5.28515625" style="40" customWidth="1"/>
    <col min="15875" max="15875" width="48.5703125" style="40" customWidth="1"/>
    <col min="15876" max="15877" width="11.7109375" style="40" customWidth="1"/>
    <col min="15878" max="16129" width="8.85546875" style="40"/>
    <col min="16130" max="16130" width="5.28515625" style="40" customWidth="1"/>
    <col min="16131" max="16131" width="48.5703125" style="40" customWidth="1"/>
    <col min="16132" max="16133" width="11.7109375" style="40" customWidth="1"/>
    <col min="16134" max="16384" width="8.85546875" style="40"/>
  </cols>
  <sheetData>
    <row r="1" spans="1:9" s="37" customFormat="1" ht="25.5" customHeight="1" thickBot="1" x14ac:dyDescent="0.3">
      <c r="A1" s="847" t="s">
        <v>58</v>
      </c>
      <c r="B1" s="814"/>
      <c r="C1" s="814"/>
      <c r="D1" s="814"/>
      <c r="E1" s="814"/>
      <c r="F1" s="814"/>
      <c r="G1" s="814"/>
      <c r="H1" s="814"/>
      <c r="I1" s="814"/>
    </row>
    <row r="2" spans="1:9" s="38" customFormat="1" ht="15.75" customHeight="1" x14ac:dyDescent="0.2">
      <c r="A2" s="848"/>
      <c r="B2" s="849" t="s">
        <v>543</v>
      </c>
      <c r="C2" s="841" t="s">
        <v>59</v>
      </c>
      <c r="D2" s="843" t="s">
        <v>1225</v>
      </c>
      <c r="E2" s="843" t="s">
        <v>1239</v>
      </c>
      <c r="F2" s="841" t="s">
        <v>234</v>
      </c>
      <c r="G2" s="841" t="s">
        <v>1271</v>
      </c>
      <c r="H2" s="841" t="s">
        <v>234</v>
      </c>
      <c r="I2" s="845" t="s">
        <v>235</v>
      </c>
    </row>
    <row r="3" spans="1:9" s="39" customFormat="1" ht="30.75" customHeight="1" x14ac:dyDescent="0.2">
      <c r="A3" s="817"/>
      <c r="B3" s="850"/>
      <c r="C3" s="842"/>
      <c r="D3" s="844"/>
      <c r="E3" s="844"/>
      <c r="F3" s="842"/>
      <c r="G3" s="842"/>
      <c r="H3" s="842"/>
      <c r="I3" s="846"/>
    </row>
    <row r="4" spans="1:9" s="39" customFormat="1" ht="12.75" customHeight="1" x14ac:dyDescent="0.2">
      <c r="A4" s="608"/>
      <c r="B4" s="609"/>
      <c r="C4" s="610" t="s">
        <v>9</v>
      </c>
      <c r="D4" s="611" t="s">
        <v>10</v>
      </c>
      <c r="E4" s="611" t="s">
        <v>10</v>
      </c>
      <c r="F4" s="773" t="s">
        <v>11</v>
      </c>
      <c r="G4" s="773" t="s">
        <v>11</v>
      </c>
      <c r="H4" s="773" t="s">
        <v>236</v>
      </c>
      <c r="I4" s="503" t="s">
        <v>237</v>
      </c>
    </row>
    <row r="5" spans="1:9" ht="12.75" customHeight="1" x14ac:dyDescent="0.25">
      <c r="A5" s="612" t="s">
        <v>2</v>
      </c>
      <c r="B5" s="528" t="s">
        <v>542</v>
      </c>
      <c r="C5" s="529" t="s">
        <v>522</v>
      </c>
      <c r="D5" s="541">
        <f>SUM('4I melléklet'!D5,'4II melléklet'!D5,'4III melléklet'!D5)</f>
        <v>24413</v>
      </c>
      <c r="E5" s="541">
        <f>SUM('4I melléklet'!E5,'4II melléklet'!E5,'4III melléklet'!E5)</f>
        <v>24430</v>
      </c>
      <c r="F5" s="613">
        <f>SUM('4I melléklet'!F5,'4II melléklet'!F5,'4III melléklet'!F5)</f>
        <v>0</v>
      </c>
      <c r="G5" s="613">
        <f>SUM('4I melléklet'!G5,'4II melléklet'!G5,'4III melléklet'!G5)</f>
        <v>24430</v>
      </c>
      <c r="H5" s="613">
        <f>SUM('4I melléklet'!H5,'4II melléklet'!H5,'4III melléklet'!H5)</f>
        <v>7879</v>
      </c>
      <c r="I5" s="614">
        <f>SUM('4I melléklet'!I5,'4II melléklet'!I5,'4III melléklet'!I5)</f>
        <v>32309</v>
      </c>
    </row>
    <row r="6" spans="1:9" ht="12.75" customHeight="1" x14ac:dyDescent="0.25">
      <c r="A6" s="612" t="s">
        <v>3</v>
      </c>
      <c r="B6" s="528" t="s">
        <v>690</v>
      </c>
      <c r="C6" s="529" t="s">
        <v>720</v>
      </c>
      <c r="D6" s="541">
        <f>SUM('4I melléklet'!D6,'4II melléklet'!D6,'4III melléklet'!D6)</f>
        <v>86679</v>
      </c>
      <c r="E6" s="541">
        <f>SUM('4I melléklet'!E6,'4II melléklet'!E6,'4III melléklet'!E6)</f>
        <v>88623</v>
      </c>
      <c r="F6" s="613">
        <f>SUM('4I melléklet'!F6,'4II melléklet'!F6,'4III melléklet'!F6)</f>
        <v>0</v>
      </c>
      <c r="G6" s="613">
        <f>SUM('4I melléklet'!G6,'4II melléklet'!G6,'4III melléklet'!G6)</f>
        <v>88623</v>
      </c>
      <c r="H6" s="613">
        <f>SUM('4I melléklet'!H6,'4II melléklet'!H6,'4III melléklet'!H6)</f>
        <v>400</v>
      </c>
      <c r="I6" s="614">
        <f>SUM('4I melléklet'!I6,'4II melléklet'!I6,'4III melléklet'!I6)</f>
        <v>89023</v>
      </c>
    </row>
    <row r="7" spans="1:9" ht="12.75" customHeight="1" x14ac:dyDescent="0.25">
      <c r="A7" s="612" t="s">
        <v>49</v>
      </c>
      <c r="B7" s="528" t="s">
        <v>545</v>
      </c>
      <c r="C7" s="530" t="s">
        <v>524</v>
      </c>
      <c r="D7" s="541">
        <f>SUM('4I melléklet'!D7,'4II melléklet'!D7,'4III melléklet'!D7)</f>
        <v>37950</v>
      </c>
      <c r="E7" s="541">
        <f>SUM('4I melléklet'!E7,'4II melléklet'!E7,'4III melléklet'!E7)</f>
        <v>49250</v>
      </c>
      <c r="F7" s="613">
        <f>SUM('4I melléklet'!F7,'4II melléklet'!F7,'4III melléklet'!F7)</f>
        <v>0</v>
      </c>
      <c r="G7" s="613">
        <f>SUM('4I melléklet'!G7,'4II melléklet'!G7,'4III melléklet'!G7)</f>
        <v>49250</v>
      </c>
      <c r="H7" s="613">
        <f>SUM('4I melléklet'!H7,'4II melléklet'!H7,'4III melléklet'!H7)</f>
        <v>0</v>
      </c>
      <c r="I7" s="614">
        <f>SUM('4I melléklet'!I7,'4II melléklet'!I7,'4III melléklet'!I7)</f>
        <v>49250</v>
      </c>
    </row>
    <row r="8" spans="1:9" ht="12.75" customHeight="1" x14ac:dyDescent="0.25">
      <c r="A8" s="612" t="s">
        <v>12</v>
      </c>
      <c r="B8" s="528" t="s">
        <v>546</v>
      </c>
      <c r="C8" s="530" t="s">
        <v>238</v>
      </c>
      <c r="D8" s="541">
        <f>SUM('4I melléklet'!D8,'4II melléklet'!D8,'4III melléklet'!D8)</f>
        <v>16917</v>
      </c>
      <c r="E8" s="541">
        <f>SUM('4I melléklet'!E8,'4II melléklet'!E8,'4III melléklet'!E8)</f>
        <v>19288</v>
      </c>
      <c r="F8" s="613">
        <f>SUM('4I melléklet'!F8,'4II melléklet'!F8,'4III melléklet'!F8)</f>
        <v>1254</v>
      </c>
      <c r="G8" s="613">
        <f>SUM('4I melléklet'!G8,'4II melléklet'!G8,'4III melléklet'!G8)</f>
        <v>20542</v>
      </c>
      <c r="H8" s="613">
        <f>SUM('4I melléklet'!H8,'4II melléklet'!H8,'4III melléklet'!H8)</f>
        <v>667</v>
      </c>
      <c r="I8" s="614">
        <f>SUM('4I melléklet'!I8,'4II melléklet'!I8,'4III melléklet'!I8)</f>
        <v>21209</v>
      </c>
    </row>
    <row r="9" spans="1:9" ht="12.75" customHeight="1" x14ac:dyDescent="0.25">
      <c r="A9" s="612" t="s">
        <v>50</v>
      </c>
      <c r="B9" s="528" t="s">
        <v>548</v>
      </c>
      <c r="C9" s="530" t="s">
        <v>526</v>
      </c>
      <c r="D9" s="541">
        <f>SUM('4I melléklet'!D9,'4II melléklet'!D9,'4III melléklet'!D9)</f>
        <v>200</v>
      </c>
      <c r="E9" s="541">
        <f>SUM('4I melléklet'!E9,'4II melléklet'!E9,'4III melléklet'!E9)</f>
        <v>200</v>
      </c>
      <c r="F9" s="613">
        <f>SUM('4I melléklet'!F9,'4II melléklet'!F9,'4III melléklet'!F9)</f>
        <v>0</v>
      </c>
      <c r="G9" s="613">
        <f>SUM('4I melléklet'!G9,'4II melléklet'!G9,'4III melléklet'!G9)</f>
        <v>200</v>
      </c>
      <c r="H9" s="613">
        <f>SUM('4I melléklet'!H9,'4II melléklet'!H9,'4III melléklet'!H9)</f>
        <v>0</v>
      </c>
      <c r="I9" s="614">
        <f>SUM('4I melléklet'!I9,'4II melléklet'!I9,'4III melléklet'!I9)</f>
        <v>200</v>
      </c>
    </row>
    <row r="10" spans="1:9" ht="12.75" customHeight="1" x14ac:dyDescent="0.25">
      <c r="A10" s="612" t="s">
        <v>13</v>
      </c>
      <c r="B10" s="528"/>
      <c r="C10" s="541" t="s">
        <v>549</v>
      </c>
      <c r="D10" s="541">
        <f>SUM('4I melléklet'!D10,'4II melléklet'!D10,'4III melléklet'!D10)</f>
        <v>-10931</v>
      </c>
      <c r="E10" s="541">
        <f>SUM('4I melléklet'!E10,'4II melléklet'!E10,'4III melléklet'!E10)</f>
        <v>0</v>
      </c>
      <c r="F10" s="613">
        <f>SUM('4I melléklet'!F10,'4II melléklet'!F10,'4III melléklet'!F10)</f>
        <v>0</v>
      </c>
      <c r="G10" s="613">
        <f>SUM('4I melléklet'!G10,'4II melléklet'!G10,'4III melléklet'!G10)</f>
        <v>0</v>
      </c>
      <c r="H10" s="613">
        <f>SUM('4I melléklet'!H10,'4II melléklet'!H10,'4III melléklet'!H10)</f>
        <v>0</v>
      </c>
      <c r="I10" s="614">
        <f>SUM('4I melléklet'!I10,'4II melléklet'!I10,'4III melléklet'!I10)</f>
        <v>0</v>
      </c>
    </row>
    <row r="11" spans="1:9" ht="12.75" customHeight="1" x14ac:dyDescent="0.25">
      <c r="A11" s="612" t="s">
        <v>51</v>
      </c>
      <c r="B11" s="528" t="s">
        <v>553</v>
      </c>
      <c r="C11" s="541" t="s">
        <v>507</v>
      </c>
      <c r="D11" s="541">
        <f>SUM('4I melléklet'!D11,'4II melléklet'!D11,'4III melléklet'!D11)</f>
        <v>36271</v>
      </c>
      <c r="E11" s="541">
        <f>SUM('4I melléklet'!E11,'4II melléklet'!E11,'4III melléklet'!E11)</f>
        <v>185954</v>
      </c>
      <c r="F11" s="613">
        <f>SUM('4I melléklet'!F11,'4II melléklet'!F11,'4III melléklet'!F11)</f>
        <v>2</v>
      </c>
      <c r="G11" s="613">
        <f>SUM('4I melléklet'!G11,'4II melléklet'!G11,'4III melléklet'!G11)</f>
        <v>185956</v>
      </c>
      <c r="H11" s="613">
        <f>SUM('4I melléklet'!H11,'4II melléklet'!H11,'4III melléklet'!H11)</f>
        <v>0</v>
      </c>
      <c r="I11" s="614">
        <f>SUM('4I melléklet'!I11,'4II melléklet'!I11,'4III melléklet'!I11)</f>
        <v>185956</v>
      </c>
    </row>
    <row r="12" spans="1:9" ht="12.75" customHeight="1" x14ac:dyDescent="0.25">
      <c r="A12" s="612" t="s">
        <v>14</v>
      </c>
      <c r="B12" s="528"/>
      <c r="C12" s="535" t="s">
        <v>60</v>
      </c>
      <c r="D12" s="534">
        <f>SUM('4I melléklet'!D12,'4II melléklet'!D12,'4III melléklet'!D12)</f>
        <v>191499</v>
      </c>
      <c r="E12" s="534">
        <f>SUM('4I melléklet'!E12,'4II melléklet'!E12,'4III melléklet'!E12)</f>
        <v>367745</v>
      </c>
      <c r="F12" s="615">
        <f>SUM('4I melléklet'!F12,'4II melléklet'!F12,'4III melléklet'!F12)</f>
        <v>1256</v>
      </c>
      <c r="G12" s="615">
        <f>SUM('4I melléklet'!G12,'4II melléklet'!G12,'4III melléklet'!G12)</f>
        <v>369001</v>
      </c>
      <c r="H12" s="615">
        <f>SUM('4I melléklet'!H12,'4II melléklet'!H12,'4III melléklet'!H12)</f>
        <v>8946</v>
      </c>
      <c r="I12" s="616">
        <f>SUM('4I melléklet'!I12,'4II melléklet'!I12,'4III melléklet'!I12)</f>
        <v>377947</v>
      </c>
    </row>
    <row r="13" spans="1:9" ht="12.75" customHeight="1" x14ac:dyDescent="0.25">
      <c r="A13" s="612" t="s">
        <v>52</v>
      </c>
      <c r="B13" s="528" t="s">
        <v>544</v>
      </c>
      <c r="C13" s="529" t="s">
        <v>523</v>
      </c>
      <c r="D13" s="541">
        <f>SUM('4I melléklet'!D13,'4II melléklet'!D13,'4III melléklet'!D13)</f>
        <v>135455</v>
      </c>
      <c r="E13" s="541">
        <f>SUM('4I melléklet'!E13,'4II melléklet'!E13,'4III melléklet'!E13)</f>
        <v>0</v>
      </c>
      <c r="F13" s="613">
        <f>SUM('4I melléklet'!F13,'4II melléklet'!F13,'4III melléklet'!F13)</f>
        <v>0</v>
      </c>
      <c r="G13" s="613">
        <f>SUM('4I melléklet'!G13,'4II melléklet'!G13,'4III melléklet'!G13)</f>
        <v>0</v>
      </c>
      <c r="H13" s="613">
        <f>SUM('4I melléklet'!H13,'4II melléklet'!H13,'4III melléklet'!H13)</f>
        <v>6547</v>
      </c>
      <c r="I13" s="614">
        <f>SUM('4I melléklet'!I13,'4II melléklet'!I13,'4III melléklet'!I13)</f>
        <v>6547</v>
      </c>
    </row>
    <row r="14" spans="1:9" ht="12.75" customHeight="1" x14ac:dyDescent="0.25">
      <c r="A14" s="612" t="s">
        <v>15</v>
      </c>
      <c r="B14" s="528" t="s">
        <v>690</v>
      </c>
      <c r="C14" s="529" t="s">
        <v>721</v>
      </c>
      <c r="D14" s="541">
        <f>SUM('4I melléklet'!D14,'4II melléklet'!D14,'4III melléklet'!D14)</f>
        <v>0</v>
      </c>
      <c r="E14" s="541">
        <f>SUM('4I melléklet'!E14,'4II melléklet'!E14,'4III melléklet'!E14)</f>
        <v>0</v>
      </c>
      <c r="F14" s="613">
        <f>SUM('4I melléklet'!F14,'4II melléklet'!F14,'4III melléklet'!F14)</f>
        <v>0</v>
      </c>
      <c r="G14" s="613">
        <f>SUM('4I melléklet'!G14,'4II melléklet'!G14,'4III melléklet'!G14)</f>
        <v>0</v>
      </c>
      <c r="H14" s="613">
        <f>SUM('4I melléklet'!H14,'4II melléklet'!H14,'4III melléklet'!H14)</f>
        <v>0</v>
      </c>
      <c r="I14" s="614">
        <f>SUM('4I melléklet'!I14,'4II melléklet'!I14,'4III melléklet'!I14)</f>
        <v>0</v>
      </c>
    </row>
    <row r="15" spans="1:9" ht="12.75" customHeight="1" x14ac:dyDescent="0.25">
      <c r="A15" s="612" t="s">
        <v>16</v>
      </c>
      <c r="B15" s="528" t="s">
        <v>547</v>
      </c>
      <c r="C15" s="529" t="s">
        <v>525</v>
      </c>
      <c r="D15" s="541">
        <f>SUM('4I melléklet'!D15,'4II melléklet'!D15,'4III melléklet'!D15)</f>
        <v>0</v>
      </c>
      <c r="E15" s="541">
        <f>SUM('4I melléklet'!E15,'4II melléklet'!E15,'4III melléklet'!E15)</f>
        <v>0</v>
      </c>
      <c r="F15" s="613">
        <f>SUM('4I melléklet'!F15,'4II melléklet'!F15,'4III melléklet'!F15)</f>
        <v>0</v>
      </c>
      <c r="G15" s="613">
        <f>SUM('4I melléklet'!G15,'4II melléklet'!G15,'4III melléklet'!G15)</f>
        <v>0</v>
      </c>
      <c r="H15" s="613">
        <f>SUM('4I melléklet'!H15,'4II melléklet'!H15,'4III melléklet'!H15)</f>
        <v>0</v>
      </c>
      <c r="I15" s="614">
        <f>SUM('4I melléklet'!I15,'4II melléklet'!I15,'4III melléklet'!I15)</f>
        <v>0</v>
      </c>
    </row>
    <row r="16" spans="1:9" ht="13.9" customHeight="1" x14ac:dyDescent="0.25">
      <c r="A16" s="612" t="s">
        <v>18</v>
      </c>
      <c r="B16" s="528" t="s">
        <v>550</v>
      </c>
      <c r="C16" s="530" t="s">
        <v>527</v>
      </c>
      <c r="D16" s="541">
        <f>SUM('4I melléklet'!D16,'4II melléklet'!D16,'4III melléklet'!D16)</f>
        <v>0</v>
      </c>
      <c r="E16" s="541">
        <f>SUM('4I melléklet'!E16,'4II melléklet'!E16,'4III melléklet'!E16)</f>
        <v>0</v>
      </c>
      <c r="F16" s="613">
        <f>SUM('4I melléklet'!F16,'4II melléklet'!F16,'4III melléklet'!F16)</f>
        <v>0</v>
      </c>
      <c r="G16" s="613">
        <f>SUM('4I melléklet'!G16,'4II melléklet'!G16,'4III melléklet'!G16)</f>
        <v>0</v>
      </c>
      <c r="H16" s="613">
        <f>SUM('4I melléklet'!H16,'4II melléklet'!H16,'4III melléklet'!H16)</f>
        <v>0</v>
      </c>
      <c r="I16" s="614">
        <f>SUM('4I melléklet'!I16,'4II melléklet'!I16,'4III melléklet'!I16)</f>
        <v>0</v>
      </c>
    </row>
    <row r="17" spans="1:9" ht="12.75" customHeight="1" x14ac:dyDescent="0.25">
      <c r="A17" s="612" t="s">
        <v>19</v>
      </c>
      <c r="B17" s="528"/>
      <c r="C17" s="530" t="s">
        <v>61</v>
      </c>
      <c r="D17" s="541">
        <f>SUM('4I melléklet'!D17,'4II melléklet'!D17,'4III melléklet'!D17)</f>
        <v>10931</v>
      </c>
      <c r="E17" s="541">
        <f>SUM('4I melléklet'!E17,'4II melléklet'!E17,'4III melléklet'!E17)</f>
        <v>0</v>
      </c>
      <c r="F17" s="613">
        <f>SUM('4I melléklet'!F17,'4II melléklet'!F17,'4III melléklet'!F17)</f>
        <v>0</v>
      </c>
      <c r="G17" s="613">
        <f>SUM('4I melléklet'!G17,'4II melléklet'!G17,'4III melléklet'!G17)</f>
        <v>0</v>
      </c>
      <c r="H17" s="613">
        <f>SUM('4I melléklet'!H17,'4II melléklet'!H17,'4III melléklet'!H17)</f>
        <v>0</v>
      </c>
      <c r="I17" s="614">
        <f>SUM('4I melléklet'!I17,'4II melléklet'!I17,'4III melléklet'!I17)</f>
        <v>0</v>
      </c>
    </row>
    <row r="18" spans="1:9" s="38" customFormat="1" ht="12.75" customHeight="1" x14ac:dyDescent="0.25">
      <c r="A18" s="612" t="s">
        <v>20</v>
      </c>
      <c r="B18" s="528" t="s">
        <v>553</v>
      </c>
      <c r="C18" s="530" t="s">
        <v>507</v>
      </c>
      <c r="D18" s="541">
        <f>SUM('4I melléklet'!D18,'4II melléklet'!D18,'4III melléklet'!D18)</f>
        <v>0</v>
      </c>
      <c r="E18" s="541">
        <f>SUM('4I melléklet'!E18,'4II melléklet'!E18,'4III melléklet'!E18)</f>
        <v>0</v>
      </c>
      <c r="F18" s="613">
        <f>SUM('4I melléklet'!F18,'4II melléklet'!F18,'4III melléklet'!F18)</f>
        <v>0</v>
      </c>
      <c r="G18" s="613">
        <f>SUM('4I melléklet'!G18,'4II melléklet'!G18,'4III melléklet'!G18)</f>
        <v>0</v>
      </c>
      <c r="H18" s="613">
        <f>SUM('4I melléklet'!H18,'4II melléklet'!H18,'4III melléklet'!H18)</f>
        <v>0</v>
      </c>
      <c r="I18" s="614">
        <f>SUM('4I melléklet'!I18,'4II melléklet'!I18,'4III melléklet'!I18)</f>
        <v>0</v>
      </c>
    </row>
    <row r="19" spans="1:9" ht="12.75" customHeight="1" x14ac:dyDescent="0.25">
      <c r="A19" s="612" t="s">
        <v>21</v>
      </c>
      <c r="B19" s="528"/>
      <c r="C19" s="535" t="s">
        <v>62</v>
      </c>
      <c r="D19" s="534">
        <f>SUM('4I melléklet'!D19,'4II melléklet'!D19,'4III melléklet'!D19)</f>
        <v>146386</v>
      </c>
      <c r="E19" s="534">
        <f>SUM('4I melléklet'!E19,'4II melléklet'!E19,'4III melléklet'!E19)</f>
        <v>0</v>
      </c>
      <c r="F19" s="615">
        <f>SUM('4I melléklet'!F19,'4II melléklet'!F19,'4III melléklet'!F19)</f>
        <v>0</v>
      </c>
      <c r="G19" s="615">
        <f>SUM('4I melléklet'!G19,'4II melléklet'!G19,'4III melléklet'!G19)</f>
        <v>0</v>
      </c>
      <c r="H19" s="615">
        <f>SUM('4I melléklet'!H19,'4II melléklet'!H19,'4III melléklet'!H19)</f>
        <v>6547</v>
      </c>
      <c r="I19" s="616">
        <f>SUM('4I melléklet'!I19,'4II melléklet'!I19,'4III melléklet'!I19)</f>
        <v>6547</v>
      </c>
    </row>
    <row r="20" spans="1:9" ht="12.75" customHeight="1" x14ac:dyDescent="0.25">
      <c r="A20" s="612" t="s">
        <v>22</v>
      </c>
      <c r="B20" s="528"/>
      <c r="C20" s="535" t="s">
        <v>63</v>
      </c>
      <c r="D20" s="534">
        <f>SUM('4I melléklet'!D20,'4II melléklet'!D20,'4III melléklet'!D20)</f>
        <v>337885</v>
      </c>
      <c r="E20" s="534">
        <f>SUM('4I melléklet'!E20,'4II melléklet'!E20,'4III melléklet'!E20)</f>
        <v>367745</v>
      </c>
      <c r="F20" s="615">
        <f>SUM('4I melléklet'!F20,'4II melléklet'!F20,'4III melléklet'!F20)</f>
        <v>1256</v>
      </c>
      <c r="G20" s="615">
        <f>SUM('4I melléklet'!G20,'4II melléklet'!G20,'4III melléklet'!G20)</f>
        <v>369001</v>
      </c>
      <c r="H20" s="615">
        <f>SUM('4I melléklet'!H20,'4II melléklet'!H20,'4III melléklet'!H20)</f>
        <v>15493</v>
      </c>
      <c r="I20" s="616">
        <f>SUM('4I melléklet'!I20,'4II melléklet'!I20,'4III melléklet'!I20)</f>
        <v>384494</v>
      </c>
    </row>
    <row r="21" spans="1:9" ht="12.75" customHeight="1" x14ac:dyDescent="0.25">
      <c r="A21" s="612" t="s">
        <v>23</v>
      </c>
      <c r="B21" s="528" t="s">
        <v>552</v>
      </c>
      <c r="C21" s="529" t="s">
        <v>528</v>
      </c>
      <c r="D21" s="541">
        <f>SUM('4I melléklet'!D21,'4II melléklet'!D21,'4III melléklet'!D21)</f>
        <v>0</v>
      </c>
      <c r="E21" s="541">
        <f>SUM('4I melléklet'!E21,'4II melléklet'!E21,'4III melléklet'!E21)</f>
        <v>0</v>
      </c>
      <c r="F21" s="613">
        <f>SUM('4I melléklet'!F21,'4II melléklet'!F21,'4III melléklet'!F21)</f>
        <v>1500</v>
      </c>
      <c r="G21" s="613">
        <f>SUM('4I melléklet'!G21,'4II melléklet'!G21,'4III melléklet'!G21)</f>
        <v>1500</v>
      </c>
      <c r="H21" s="613">
        <f>SUM('4I melléklet'!H21,'4II melléklet'!H21,'4III melléklet'!H21)</f>
        <v>0</v>
      </c>
      <c r="I21" s="614">
        <f>SUM('4I melléklet'!I21,'4II melléklet'!I21,'4III melléklet'!I21)</f>
        <v>1500</v>
      </c>
    </row>
    <row r="22" spans="1:9" ht="12.75" customHeight="1" x14ac:dyDescent="0.25">
      <c r="A22" s="612" t="s">
        <v>24</v>
      </c>
      <c r="B22" s="528" t="s">
        <v>554</v>
      </c>
      <c r="C22" s="529" t="s">
        <v>529</v>
      </c>
      <c r="D22" s="541">
        <f>SUM('4I melléklet'!D22,'4II melléklet'!D22,'4III melléklet'!D22)</f>
        <v>0</v>
      </c>
      <c r="E22" s="541">
        <f>SUM('4I melléklet'!E22,'4II melléklet'!E22,'4III melléklet'!E22)</f>
        <v>0</v>
      </c>
      <c r="F22" s="613">
        <f>SUM('4I melléklet'!F22,'4II melléklet'!F22,'4III melléklet'!F22)</f>
        <v>0</v>
      </c>
      <c r="G22" s="613">
        <f>SUM('4I melléklet'!G22,'4II melléklet'!G22,'4III melléklet'!G22)</f>
        <v>0</v>
      </c>
      <c r="H22" s="613">
        <f>SUM('4I melléklet'!H22,'4II melléklet'!H22,'4III melléklet'!H22)</f>
        <v>0</v>
      </c>
      <c r="I22" s="614">
        <f>SUM('4I melléklet'!I22,'4II melléklet'!I22,'4III melléklet'!I22)</f>
        <v>0</v>
      </c>
    </row>
    <row r="23" spans="1:9" ht="12.75" customHeight="1" x14ac:dyDescent="0.25">
      <c r="A23" s="612" t="s">
        <v>26</v>
      </c>
      <c r="B23" s="528" t="s">
        <v>551</v>
      </c>
      <c r="C23" s="535" t="s">
        <v>64</v>
      </c>
      <c r="D23" s="541">
        <f>SUM('4I melléklet'!D23,'4II melléklet'!D23,'4III melléklet'!D23)</f>
        <v>0</v>
      </c>
      <c r="E23" s="541">
        <f>SUM('4I melléklet'!E23,'4II melléklet'!E23,'4III melléklet'!E23)</f>
        <v>0</v>
      </c>
      <c r="F23" s="613">
        <f>SUM('4I melléklet'!F23,'4II melléklet'!F23,'4III melléklet'!F23)</f>
        <v>1500</v>
      </c>
      <c r="G23" s="613">
        <f>SUM('4I melléklet'!G23,'4II melléklet'!G23,'4III melléklet'!G23)</f>
        <v>1500</v>
      </c>
      <c r="H23" s="613">
        <f>SUM('4I melléklet'!H23,'4II melléklet'!H23,'4III melléklet'!H23)</f>
        <v>0</v>
      </c>
      <c r="I23" s="614">
        <f>SUM('4I melléklet'!I23,'4II melléklet'!I23,'4III melléklet'!I23)</f>
        <v>1500</v>
      </c>
    </row>
    <row r="24" spans="1:9" ht="12.75" customHeight="1" thickBot="1" x14ac:dyDescent="0.3">
      <c r="A24" s="784" t="s">
        <v>27</v>
      </c>
      <c r="B24" s="542"/>
      <c r="C24" s="538" t="s">
        <v>65</v>
      </c>
      <c r="D24" s="543">
        <f>SUM('4I melléklet'!D24,'4II melléklet'!D24,'4III melléklet'!D24)</f>
        <v>337885</v>
      </c>
      <c r="E24" s="543">
        <f>SUM('4I melléklet'!E24,'4II melléklet'!E24,'4III melléklet'!E24)</f>
        <v>367745</v>
      </c>
      <c r="F24" s="617">
        <f>SUM('4I melléklet'!F24,'4II melléklet'!F24,'4III melléklet'!F24)</f>
        <v>2756</v>
      </c>
      <c r="G24" s="617">
        <f>SUM('4I melléklet'!G24,'4II melléklet'!G24,'4III melléklet'!G24)</f>
        <v>370501</v>
      </c>
      <c r="H24" s="617">
        <f>SUM('4I melléklet'!H24,'4II melléklet'!H24,'4III melléklet'!H24)</f>
        <v>15493</v>
      </c>
      <c r="I24" s="618">
        <f>SUM('4I melléklet'!I24,'4II melléklet'!I24,'4III melléklet'!I24)</f>
        <v>385994</v>
      </c>
    </row>
    <row r="29" spans="1:9" ht="25.5" customHeight="1" thickBot="1" x14ac:dyDescent="0.3">
      <c r="A29" s="847" t="s">
        <v>66</v>
      </c>
      <c r="B29" s="814"/>
      <c r="C29" s="814"/>
      <c r="D29" s="814"/>
      <c r="E29" s="814"/>
      <c r="F29" s="814"/>
      <c r="G29" s="814"/>
      <c r="H29" s="814"/>
      <c r="I29" s="814"/>
    </row>
    <row r="30" spans="1:9" s="38" customFormat="1" ht="15.75" customHeight="1" x14ac:dyDescent="0.2">
      <c r="A30" s="848"/>
      <c r="B30" s="849" t="s">
        <v>543</v>
      </c>
      <c r="C30" s="851" t="s">
        <v>59</v>
      </c>
      <c r="D30" s="843" t="s">
        <v>1225</v>
      </c>
      <c r="E30" s="843" t="s">
        <v>1239</v>
      </c>
      <c r="F30" s="841" t="s">
        <v>234</v>
      </c>
      <c r="G30" s="841" t="s">
        <v>1271</v>
      </c>
      <c r="H30" s="841" t="s">
        <v>234</v>
      </c>
      <c r="I30" s="845" t="s">
        <v>235</v>
      </c>
    </row>
    <row r="31" spans="1:9" s="39" customFormat="1" ht="30.75" customHeight="1" x14ac:dyDescent="0.2">
      <c r="A31" s="817"/>
      <c r="B31" s="850"/>
      <c r="C31" s="852"/>
      <c r="D31" s="844"/>
      <c r="E31" s="844"/>
      <c r="F31" s="842"/>
      <c r="G31" s="842"/>
      <c r="H31" s="842"/>
      <c r="I31" s="846"/>
    </row>
    <row r="32" spans="1:9" s="39" customFormat="1" ht="13.5" customHeight="1" x14ac:dyDescent="0.2">
      <c r="A32" s="608"/>
      <c r="B32" s="609"/>
      <c r="C32" s="610" t="s">
        <v>9</v>
      </c>
      <c r="D32" s="611" t="s">
        <v>10</v>
      </c>
      <c r="E32" s="611" t="s">
        <v>10</v>
      </c>
      <c r="F32" s="773" t="s">
        <v>11</v>
      </c>
      <c r="G32" s="773" t="s">
        <v>11</v>
      </c>
      <c r="H32" s="773" t="s">
        <v>236</v>
      </c>
      <c r="I32" s="503" t="s">
        <v>237</v>
      </c>
    </row>
    <row r="33" spans="1:9" ht="12.75" customHeight="1" x14ac:dyDescent="0.25">
      <c r="A33" s="612" t="s">
        <v>2</v>
      </c>
      <c r="B33" s="528" t="s">
        <v>556</v>
      </c>
      <c r="C33" s="529" t="s">
        <v>67</v>
      </c>
      <c r="D33" s="541">
        <f>SUM('4I melléklet'!D33,'4II melléklet'!D33,'4III melléklet'!D33)</f>
        <v>91277</v>
      </c>
      <c r="E33" s="541">
        <f>SUM('4I melléklet'!E33,'4II melléklet'!E33,'4III melléklet'!E33)</f>
        <v>95158</v>
      </c>
      <c r="F33" s="613">
        <f>SUM('4I melléklet'!F33,'4II melléklet'!F33,'4III melléklet'!F33)</f>
        <v>150</v>
      </c>
      <c r="G33" s="613">
        <f>SUM('4I melléklet'!G33,'4II melléklet'!G33,'4III melléklet'!G33)</f>
        <v>95308</v>
      </c>
      <c r="H33" s="613">
        <f>SUM('4I melléklet'!H33,'4II melléklet'!H33,'4III melléklet'!H33)</f>
        <v>1537</v>
      </c>
      <c r="I33" s="614">
        <f>SUM('4I melléklet'!I33,'4II melléklet'!I33,'4III melléklet'!I33)</f>
        <v>96845</v>
      </c>
    </row>
    <row r="34" spans="1:9" ht="12.75" customHeight="1" x14ac:dyDescent="0.25">
      <c r="A34" s="612" t="s">
        <v>3</v>
      </c>
      <c r="B34" s="528" t="s">
        <v>557</v>
      </c>
      <c r="C34" s="532" t="s">
        <v>399</v>
      </c>
      <c r="D34" s="541">
        <f>SUM('4I melléklet'!D34,'4II melléklet'!D34,'4III melléklet'!D34)</f>
        <v>17989</v>
      </c>
      <c r="E34" s="541">
        <f>SUM('4I melléklet'!E34,'4II melléklet'!E34,'4III melléklet'!E34)</f>
        <v>17517</v>
      </c>
      <c r="F34" s="613">
        <f>SUM('4I melléklet'!F34,'4II melléklet'!F34,'4III melléklet'!F34)</f>
        <v>0</v>
      </c>
      <c r="G34" s="613">
        <f>SUM('4I melléklet'!G34,'4II melléklet'!G34,'4III melléklet'!G34)</f>
        <v>17517</v>
      </c>
      <c r="H34" s="613">
        <f>SUM('4I melléklet'!H34,'4II melléklet'!H34,'4III melléklet'!H34)</f>
        <v>250</v>
      </c>
      <c r="I34" s="614">
        <f>SUM('4I melléklet'!I34,'4II melléklet'!I34,'4III melléklet'!I34)</f>
        <v>17767</v>
      </c>
    </row>
    <row r="35" spans="1:9" ht="12.75" customHeight="1" x14ac:dyDescent="0.25">
      <c r="A35" s="612" t="s">
        <v>49</v>
      </c>
      <c r="B35" s="528" t="s">
        <v>558</v>
      </c>
      <c r="C35" s="530" t="s">
        <v>69</v>
      </c>
      <c r="D35" s="541">
        <f>SUM('4I melléklet'!D35,'4II melléklet'!D35,'4III melléklet'!D35)</f>
        <v>41906</v>
      </c>
      <c r="E35" s="541">
        <f>SUM('4I melléklet'!E35,'4II melléklet'!E35,'4III melléklet'!E35)</f>
        <v>43745</v>
      </c>
      <c r="F35" s="613">
        <f>SUM('4I melléklet'!F35,'4II melléklet'!F35,'4III melléklet'!F35)</f>
        <v>2513</v>
      </c>
      <c r="G35" s="613">
        <f>SUM('4I melléklet'!G35,'4II melléklet'!G35,'4III melléklet'!G35)</f>
        <v>46258</v>
      </c>
      <c r="H35" s="613">
        <f>SUM('4I melléklet'!H35,'4II melléklet'!H35,'4III melléklet'!H35)</f>
        <v>4092</v>
      </c>
      <c r="I35" s="614">
        <f>SUM('4I melléklet'!I35,'4II melléklet'!I35,'4III melléklet'!I35)</f>
        <v>50350</v>
      </c>
    </row>
    <row r="36" spans="1:9" ht="12.75" customHeight="1" x14ac:dyDescent="0.25">
      <c r="A36" s="612" t="s">
        <v>12</v>
      </c>
      <c r="B36" s="528" t="s">
        <v>559</v>
      </c>
      <c r="C36" s="529" t="s">
        <v>513</v>
      </c>
      <c r="D36" s="541">
        <f>SUM('4I melléklet'!D36,'4II melléklet'!D36,'4III melléklet'!D36)</f>
        <v>4063</v>
      </c>
      <c r="E36" s="541">
        <f>SUM('4I melléklet'!E36,'4II melléklet'!E36,'4III melléklet'!E36)</f>
        <v>2750</v>
      </c>
      <c r="F36" s="613">
        <f>SUM('4I melléklet'!F36,'4II melléklet'!F36,'4III melléklet'!F36)</f>
        <v>0</v>
      </c>
      <c r="G36" s="613">
        <f>SUM('4I melléklet'!G36,'4II melléklet'!G36,'4III melléklet'!G36)</f>
        <v>2750</v>
      </c>
      <c r="H36" s="613">
        <f>SUM('4I melléklet'!H36,'4II melléklet'!H36,'4III melléklet'!H36)</f>
        <v>2869</v>
      </c>
      <c r="I36" s="614">
        <f>SUM('4I melléklet'!I36,'4II melléklet'!I36,'4III melléklet'!I36)</f>
        <v>5619</v>
      </c>
    </row>
    <row r="37" spans="1:9" ht="12.75" customHeight="1" x14ac:dyDescent="0.25">
      <c r="A37" s="612" t="s">
        <v>50</v>
      </c>
      <c r="B37" s="528" t="s">
        <v>560</v>
      </c>
      <c r="C37" s="530" t="s">
        <v>514</v>
      </c>
      <c r="D37" s="541">
        <f>SUM('4I melléklet'!D37,'4II melléklet'!D37,'4III melléklet'!D37)</f>
        <v>11703</v>
      </c>
      <c r="E37" s="541">
        <f>SUM('4I melléklet'!E37,'4II melléklet'!E37,'4III melléklet'!E37)</f>
        <v>16329</v>
      </c>
      <c r="F37" s="613">
        <f>SUM('4I melléklet'!F37,'4II melléklet'!F37,'4III melléklet'!F37)</f>
        <v>384</v>
      </c>
      <c r="G37" s="613">
        <f>SUM('4I melléklet'!G37,'4II melléklet'!G37,'4III melléklet'!G37)</f>
        <v>16713</v>
      </c>
      <c r="H37" s="613">
        <f>SUM('4I melléklet'!H37,'4II melléklet'!H37,'4III melléklet'!H37)</f>
        <v>0</v>
      </c>
      <c r="I37" s="614">
        <f>SUM('4I melléklet'!I37,'4II melléklet'!I37,'4III melléklet'!I37)</f>
        <v>16713</v>
      </c>
    </row>
    <row r="38" spans="1:9" ht="12.75" customHeight="1" x14ac:dyDescent="0.25">
      <c r="A38" s="612" t="s">
        <v>13</v>
      </c>
      <c r="B38" s="528" t="s">
        <v>759</v>
      </c>
      <c r="C38" s="529" t="s">
        <v>70</v>
      </c>
      <c r="D38" s="541">
        <f>SUM('4I melléklet'!D38,'4II melléklet'!D38,'4III melléklet'!D38)</f>
        <v>15634</v>
      </c>
      <c r="E38" s="541">
        <f>SUM('4I melléklet'!E38,'4II melléklet'!E38,'4III melléklet'!E38)</f>
        <v>16776</v>
      </c>
      <c r="F38" s="613">
        <f>SUM('4I melléklet'!F38,'4II melléklet'!F38,'4III melléklet'!F38)</f>
        <v>-4745</v>
      </c>
      <c r="G38" s="613">
        <f>SUM('4I melléklet'!G38,'4II melléklet'!G38,'4III melléklet'!G38)</f>
        <v>12031</v>
      </c>
      <c r="H38" s="613">
        <f>SUM('4I melléklet'!H38,'4II melléklet'!H38,'4III melléklet'!H38)</f>
        <v>-2450</v>
      </c>
      <c r="I38" s="614">
        <f>SUM('4I melléklet'!I38,'4II melléklet'!I38,'4III melléklet'!I38)</f>
        <v>9581</v>
      </c>
    </row>
    <row r="39" spans="1:9" ht="12.75" customHeight="1" x14ac:dyDescent="0.25">
      <c r="A39" s="612" t="s">
        <v>51</v>
      </c>
      <c r="B39" s="528"/>
      <c r="C39" s="533" t="s">
        <v>71</v>
      </c>
      <c r="D39" s="601">
        <f>SUM('4I melléklet'!D39,'4II melléklet'!D39,'4III melléklet'!D39)</f>
        <v>182572</v>
      </c>
      <c r="E39" s="601">
        <f>SUM('4I melléklet'!E39,'4II melléklet'!E39,'4III melléklet'!E39)</f>
        <v>192275</v>
      </c>
      <c r="F39" s="615">
        <f>SUM('4I melléklet'!F39,'4II melléklet'!F39,'4III melléklet'!F39)</f>
        <v>-1698</v>
      </c>
      <c r="G39" s="615">
        <f>SUM('4I melléklet'!G39,'4II melléklet'!G39,'4III melléklet'!G39)</f>
        <v>190577</v>
      </c>
      <c r="H39" s="615">
        <f>SUM('4I melléklet'!H39,'4II melléklet'!H39,'4III melléklet'!H39)</f>
        <v>6298</v>
      </c>
      <c r="I39" s="616">
        <f>SUM('4I melléklet'!I39,'4II melléklet'!I39,'4III melléklet'!I39)</f>
        <v>196875</v>
      </c>
    </row>
    <row r="40" spans="1:9" ht="12.75" customHeight="1" x14ac:dyDescent="0.25">
      <c r="A40" s="612" t="s">
        <v>14</v>
      </c>
      <c r="B40" s="528" t="s">
        <v>561</v>
      </c>
      <c r="C40" s="532" t="s">
        <v>72</v>
      </c>
      <c r="D40" s="541">
        <f>SUM('4I melléklet'!D40,'4II melléklet'!D40,'4III melléklet'!D40)</f>
        <v>89157</v>
      </c>
      <c r="E40" s="541">
        <f>SUM('4I melléklet'!E40,'4II melléklet'!E40,'4III melléklet'!E40)</f>
        <v>104057</v>
      </c>
      <c r="F40" s="613">
        <f>SUM('4I melléklet'!F40,'4II melléklet'!F40,'4III melléklet'!F40)</f>
        <v>1463</v>
      </c>
      <c r="G40" s="613">
        <f>SUM('4I melléklet'!G40,'4II melléklet'!G40,'4III melléklet'!G40)</f>
        <v>105520</v>
      </c>
      <c r="H40" s="613">
        <f>SUM('4I melléklet'!H40,'4II melléklet'!H40,'4III melléklet'!H40)</f>
        <v>3479</v>
      </c>
      <c r="I40" s="614">
        <f>SUM('4I melléklet'!I40,'4II melléklet'!I40,'4III melléklet'!I40)</f>
        <v>108999</v>
      </c>
    </row>
    <row r="41" spans="1:9" s="39" customFormat="1" ht="12.75" customHeight="1" x14ac:dyDescent="0.25">
      <c r="A41" s="612" t="s">
        <v>52</v>
      </c>
      <c r="B41" s="528" t="s">
        <v>562</v>
      </c>
      <c r="C41" s="530" t="s">
        <v>515</v>
      </c>
      <c r="D41" s="541">
        <f>SUM('4I melléklet'!D41,'4II melléklet'!D41,'4III melléklet'!D41)</f>
        <v>42609</v>
      </c>
      <c r="E41" s="541">
        <f>SUM('4I melléklet'!E41,'4II melléklet'!E41,'4III melléklet'!E41)</f>
        <v>0</v>
      </c>
      <c r="F41" s="613">
        <f>SUM('4I melléklet'!F41,'4II melléklet'!F41,'4III melléklet'!F41)</f>
        <v>180</v>
      </c>
      <c r="G41" s="613">
        <f>SUM('4I melléklet'!G41,'4II melléklet'!G41,'4III melléklet'!G41)</f>
        <v>180</v>
      </c>
      <c r="H41" s="613">
        <f>SUM('4I melléklet'!H41,'4II melléklet'!H41,'4III melléklet'!H41)</f>
        <v>2716</v>
      </c>
      <c r="I41" s="614">
        <f>SUM('4I melléklet'!I41,'4II melléklet'!I41,'4III melléklet'!I41)</f>
        <v>2896</v>
      </c>
    </row>
    <row r="42" spans="1:9" ht="12.75" customHeight="1" x14ac:dyDescent="0.25">
      <c r="A42" s="612" t="s">
        <v>15</v>
      </c>
      <c r="B42" s="528" t="s">
        <v>563</v>
      </c>
      <c r="C42" s="529" t="s">
        <v>516</v>
      </c>
      <c r="D42" s="541">
        <f>SUM('4I melléklet'!D42,'4II melléklet'!D42,'4III melléklet'!D42)</f>
        <v>0</v>
      </c>
      <c r="E42" s="541">
        <f>SUM('4I melléklet'!E42,'4II melléklet'!E42,'4III melléklet'!E42)</f>
        <v>0</v>
      </c>
      <c r="F42" s="613">
        <f>SUM('4I melléklet'!F42,'4II melléklet'!F42,'4III melléklet'!F42)</f>
        <v>45923</v>
      </c>
      <c r="G42" s="613">
        <f>SUM('4I melléklet'!G42,'4II melléklet'!G42,'4III melléklet'!G42)</f>
        <v>45923</v>
      </c>
      <c r="H42" s="613">
        <f>SUM('4I melléklet'!H42,'4II melléklet'!H42,'4III melléklet'!H42)</f>
        <v>3000</v>
      </c>
      <c r="I42" s="614">
        <f>SUM('4I melléklet'!I42,'4II melléklet'!I42,'4III melléklet'!I42)</f>
        <v>48923</v>
      </c>
    </row>
    <row r="43" spans="1:9" ht="12.75" customHeight="1" x14ac:dyDescent="0.25">
      <c r="A43" s="612" t="s">
        <v>16</v>
      </c>
      <c r="B43" s="528" t="s">
        <v>759</v>
      </c>
      <c r="C43" s="532" t="s">
        <v>517</v>
      </c>
      <c r="D43" s="541">
        <f>SUM('4I melléklet'!D43,'4II melléklet'!D43,'4III melléklet'!D43)</f>
        <v>20275</v>
      </c>
      <c r="E43" s="541">
        <f>SUM('4I melléklet'!E43,'4II melléklet'!E43,'4III melléklet'!E43)</f>
        <v>68136</v>
      </c>
      <c r="F43" s="613">
        <f>SUM('4I melléklet'!F43,'4II melléklet'!F43,'4III melléklet'!F43)</f>
        <v>-44612</v>
      </c>
      <c r="G43" s="613">
        <f>SUM('4I melléklet'!G43,'4II melléklet'!G43,'4III melléklet'!G43)</f>
        <v>23524</v>
      </c>
      <c r="H43" s="613">
        <f>SUM('4I melléklet'!H43,'4II melléklet'!H43,'4III melléklet'!H43)</f>
        <v>0</v>
      </c>
      <c r="I43" s="614">
        <f>SUM('4I melléklet'!I43,'4II melléklet'!I43,'4III melléklet'!I43)</f>
        <v>23524</v>
      </c>
    </row>
    <row r="44" spans="1:9" ht="12.75" customHeight="1" x14ac:dyDescent="0.25">
      <c r="A44" s="612" t="s">
        <v>18</v>
      </c>
      <c r="B44" s="528"/>
      <c r="C44" s="535" t="s">
        <v>73</v>
      </c>
      <c r="D44" s="601">
        <f>SUM('4I melléklet'!D44,'4II melléklet'!D44,'4III melléklet'!D44)</f>
        <v>152041</v>
      </c>
      <c r="E44" s="601">
        <f>SUM('4I melléklet'!E44,'4II melléklet'!E44,'4III melléklet'!E44)</f>
        <v>172193</v>
      </c>
      <c r="F44" s="615">
        <f>SUM('4I melléklet'!F44,'4II melléklet'!F44,'4III melléklet'!F44)</f>
        <v>2954</v>
      </c>
      <c r="G44" s="615">
        <f>SUM('4I melléklet'!G44,'4II melléklet'!G44,'4III melléklet'!G44)</f>
        <v>175147</v>
      </c>
      <c r="H44" s="615">
        <f>SUM('4I melléklet'!H44,'4II melléklet'!H44,'4III melléklet'!H44)</f>
        <v>9195</v>
      </c>
      <c r="I44" s="616">
        <f>SUM('4I melléklet'!I44,'4II melléklet'!I44,'4III melléklet'!I44)</f>
        <v>184342</v>
      </c>
    </row>
    <row r="45" spans="1:9" ht="12.75" customHeight="1" x14ac:dyDescent="0.25">
      <c r="A45" s="612" t="s">
        <v>19</v>
      </c>
      <c r="B45" s="528"/>
      <c r="C45" s="535" t="s">
        <v>74</v>
      </c>
      <c r="D45" s="601">
        <f>SUM('4I melléklet'!D45,'4II melléklet'!D45,'4III melléklet'!D45)</f>
        <v>334613</v>
      </c>
      <c r="E45" s="601">
        <f>SUM('4I melléklet'!E45,'4II melléklet'!E45,'4III melléklet'!E45)</f>
        <v>364468</v>
      </c>
      <c r="F45" s="615">
        <f>SUM('4I melléklet'!F45,'4II melléklet'!F45,'4III melléklet'!F45)</f>
        <v>1256</v>
      </c>
      <c r="G45" s="615">
        <f>SUM('4I melléklet'!G45,'4II melléklet'!G45,'4III melléklet'!G45)</f>
        <v>365724</v>
      </c>
      <c r="H45" s="615">
        <f>SUM('4I melléklet'!H45,'4II melléklet'!H45,'4III melléklet'!H45)</f>
        <v>15493</v>
      </c>
      <c r="I45" s="616">
        <f>SUM('4I melléklet'!I45,'4II melléklet'!I45,'4III melléklet'!I45)</f>
        <v>381217</v>
      </c>
    </row>
    <row r="46" spans="1:9" ht="12.75" customHeight="1" x14ac:dyDescent="0.25">
      <c r="A46" s="612" t="s">
        <v>20</v>
      </c>
      <c r="B46" s="528" t="s">
        <v>564</v>
      </c>
      <c r="C46" s="529" t="s">
        <v>518</v>
      </c>
      <c r="D46" s="541">
        <f>SUM('4I melléklet'!D46,'4II melléklet'!D46,'4III melléklet'!D46)</f>
        <v>3272</v>
      </c>
      <c r="E46" s="541">
        <f>SUM('4I melléklet'!E46,'4II melléklet'!E46,'4III melléklet'!E46)</f>
        <v>3277</v>
      </c>
      <c r="F46" s="613">
        <f>SUM('4I melléklet'!F46,'4II melléklet'!F46,'4III melléklet'!F46)</f>
        <v>1500</v>
      </c>
      <c r="G46" s="613">
        <f>SUM('4I melléklet'!G46,'4II melléklet'!G46,'4III melléklet'!G46)</f>
        <v>4777</v>
      </c>
      <c r="H46" s="613">
        <f>SUM('4I melléklet'!H46,'4II melléklet'!H46,'4III melléklet'!H46)</f>
        <v>0</v>
      </c>
      <c r="I46" s="614">
        <f>SUM('4I melléklet'!I46,'4II melléklet'!I46,'4III melléklet'!I46)</f>
        <v>4777</v>
      </c>
    </row>
    <row r="47" spans="1:9" ht="12.75" customHeight="1" x14ac:dyDescent="0.25">
      <c r="A47" s="612" t="s">
        <v>21</v>
      </c>
      <c r="B47" s="528" t="s">
        <v>565</v>
      </c>
      <c r="C47" s="529" t="s">
        <v>519</v>
      </c>
      <c r="D47" s="541">
        <f>SUM('4I melléklet'!D47,'4II melléklet'!D47,'4III melléklet'!D47)</f>
        <v>0</v>
      </c>
      <c r="E47" s="541">
        <f>SUM('4I melléklet'!E47,'4II melléklet'!E47,'4III melléklet'!E47)</f>
        <v>0</v>
      </c>
      <c r="F47" s="613">
        <f>SUM('4I melléklet'!F47,'4II melléklet'!F47,'4III melléklet'!F47)</f>
        <v>0</v>
      </c>
      <c r="G47" s="613">
        <f>SUM('4I melléklet'!G47,'4II melléklet'!G47,'4III melléklet'!G47)</f>
        <v>0</v>
      </c>
      <c r="H47" s="613">
        <f>SUM('4I melléklet'!H47,'4II melléklet'!H47,'4III melléklet'!H47)</f>
        <v>0</v>
      </c>
      <c r="I47" s="614">
        <f>SUM('4I melléklet'!I47,'4II melléklet'!I47,'4III melléklet'!I47)</f>
        <v>0</v>
      </c>
    </row>
    <row r="48" spans="1:9" ht="12.75" customHeight="1" x14ac:dyDescent="0.25">
      <c r="A48" s="612" t="s">
        <v>22</v>
      </c>
      <c r="B48" s="528" t="s">
        <v>566</v>
      </c>
      <c r="C48" s="535" t="s">
        <v>75</v>
      </c>
      <c r="D48" s="601">
        <f>SUM('4I melléklet'!D48,'4II melléklet'!D48,'4III melléklet'!D48)</f>
        <v>3272</v>
      </c>
      <c r="E48" s="601">
        <f>SUM('4I melléklet'!E48,'4II melléklet'!E48,'4III melléklet'!E48)</f>
        <v>3277</v>
      </c>
      <c r="F48" s="615">
        <f>SUM('4I melléklet'!F48,'4II melléklet'!F48,'4III melléklet'!F48)</f>
        <v>1500</v>
      </c>
      <c r="G48" s="615">
        <f>SUM('4I melléklet'!G48,'4II melléklet'!G48,'4III melléklet'!G48)</f>
        <v>4777</v>
      </c>
      <c r="H48" s="615">
        <f>SUM('4I melléklet'!H48,'4II melléklet'!H48,'4III melléklet'!H48)</f>
        <v>0</v>
      </c>
      <c r="I48" s="616">
        <f>SUM('4I melléklet'!I48,'4II melléklet'!I48,'4III melléklet'!I48)</f>
        <v>4777</v>
      </c>
    </row>
    <row r="49" spans="1:9" ht="12.75" customHeight="1" thickBot="1" x14ac:dyDescent="0.3">
      <c r="A49" s="784" t="s">
        <v>23</v>
      </c>
      <c r="B49" s="537"/>
      <c r="C49" s="538" t="s">
        <v>76</v>
      </c>
      <c r="D49" s="607">
        <f>SUM('4I melléklet'!D49,'4II melléklet'!D49,'4III melléklet'!D49)</f>
        <v>337885</v>
      </c>
      <c r="E49" s="607">
        <f>SUM('4I melléklet'!E49,'4II melléklet'!E49,'4III melléklet'!E49)</f>
        <v>367745</v>
      </c>
      <c r="F49" s="617">
        <f>SUM('4I melléklet'!F49,'4II melléklet'!F49,'4III melléklet'!F49)</f>
        <v>2756</v>
      </c>
      <c r="G49" s="617">
        <f>SUM('4I melléklet'!G49,'4II melléklet'!G49,'4III melléklet'!G49)</f>
        <v>370501</v>
      </c>
      <c r="H49" s="617">
        <f>SUM('4I melléklet'!H49,'4II melléklet'!H49,'4III melléklet'!H49)</f>
        <v>15493</v>
      </c>
      <c r="I49" s="618">
        <f>SUM('4I melléklet'!I49,'4II melléklet'!I49,'4III melléklet'!I49)</f>
        <v>385994</v>
      </c>
    </row>
    <row r="50" spans="1:9" ht="25.5" customHeight="1" x14ac:dyDescent="0.25">
      <c r="A50" s="41"/>
      <c r="B50" s="41"/>
      <c r="C50" s="42"/>
      <c r="D50" s="43"/>
      <c r="E50" s="43"/>
    </row>
    <row r="51" spans="1:9" ht="25.5" customHeight="1" x14ac:dyDescent="0.25">
      <c r="A51" s="41"/>
      <c r="B51" s="41"/>
      <c r="C51" s="42"/>
      <c r="D51" s="43"/>
      <c r="E51" s="43"/>
    </row>
    <row r="52" spans="1:9" ht="25.5" customHeight="1" x14ac:dyDescent="0.25">
      <c r="A52" s="41"/>
      <c r="B52" s="41"/>
      <c r="C52" s="42"/>
      <c r="D52" s="43"/>
      <c r="E52" s="43"/>
    </row>
    <row r="53" spans="1:9" ht="25.5" customHeight="1" x14ac:dyDescent="0.25">
      <c r="A53" s="41"/>
      <c r="B53" s="41"/>
      <c r="C53" s="42"/>
      <c r="D53" s="43"/>
      <c r="E53" s="43"/>
    </row>
    <row r="54" spans="1:9" ht="25.5" customHeight="1" x14ac:dyDescent="0.25">
      <c r="A54" s="41"/>
      <c r="B54" s="41"/>
      <c r="C54" s="42"/>
      <c r="D54" s="43"/>
      <c r="E54" s="43"/>
    </row>
    <row r="55" spans="1:9" ht="25.5" customHeight="1" x14ac:dyDescent="0.25">
      <c r="A55" s="41"/>
      <c r="B55" s="41"/>
      <c r="C55" s="42"/>
      <c r="D55" s="43"/>
      <c r="E55" s="43"/>
    </row>
    <row r="56" spans="1:9" ht="25.5" customHeight="1" x14ac:dyDescent="0.25">
      <c r="A56" s="41"/>
      <c r="B56" s="41"/>
      <c r="C56" s="42"/>
      <c r="D56" s="43"/>
      <c r="E56" s="43"/>
    </row>
    <row r="57" spans="1:9" ht="25.5" customHeight="1" x14ac:dyDescent="0.25">
      <c r="A57" s="41"/>
      <c r="B57" s="41"/>
      <c r="C57" s="42"/>
      <c r="D57" s="43"/>
      <c r="E57" s="43"/>
    </row>
    <row r="58" spans="1:9" x14ac:dyDescent="0.25">
      <c r="A58" s="44"/>
      <c r="B58" s="41"/>
      <c r="C58" s="354"/>
      <c r="D58" s="44"/>
      <c r="E58" s="44"/>
    </row>
    <row r="59" spans="1:9" x14ac:dyDescent="0.25">
      <c r="A59" s="44"/>
      <c r="B59" s="41"/>
      <c r="C59" s="355"/>
      <c r="D59" s="46"/>
      <c r="E59" s="46"/>
    </row>
    <row r="60" spans="1:9" x14ac:dyDescent="0.25">
      <c r="A60" s="44"/>
      <c r="B60" s="41"/>
      <c r="C60" s="356"/>
      <c r="D60" s="47"/>
      <c r="E60" s="47"/>
    </row>
    <row r="61" spans="1:9" x14ac:dyDescent="0.25">
      <c r="A61" s="44"/>
      <c r="B61" s="41"/>
      <c r="C61" s="356"/>
      <c r="D61" s="48"/>
      <c r="E61" s="48"/>
    </row>
    <row r="62" spans="1:9" x14ac:dyDescent="0.25">
      <c r="A62" s="44"/>
      <c r="B62" s="41"/>
      <c r="C62" s="356"/>
      <c r="D62" s="48"/>
      <c r="E62" s="48"/>
    </row>
    <row r="63" spans="1:9" x14ac:dyDescent="0.25">
      <c r="A63" s="44"/>
      <c r="B63" s="41"/>
      <c r="C63" s="356"/>
      <c r="D63" s="48"/>
      <c r="E63" s="48"/>
    </row>
    <row r="64" spans="1:9" x14ac:dyDescent="0.25">
      <c r="A64" s="44"/>
      <c r="B64" s="41"/>
      <c r="C64" s="356"/>
      <c r="D64" s="48"/>
      <c r="E64" s="48"/>
    </row>
    <row r="65" spans="1:5" x14ac:dyDescent="0.25">
      <c r="A65" s="44"/>
      <c r="B65" s="41"/>
      <c r="C65" s="356"/>
      <c r="D65" s="48"/>
      <c r="E65" s="48"/>
    </row>
    <row r="66" spans="1:5" x14ac:dyDescent="0.25">
      <c r="A66" s="44"/>
      <c r="B66" s="41"/>
      <c r="C66" s="356"/>
      <c r="D66" s="48"/>
      <c r="E66" s="48"/>
    </row>
    <row r="67" spans="1:5" x14ac:dyDescent="0.25">
      <c r="A67" s="44"/>
      <c r="B67" s="41"/>
      <c r="C67" s="356"/>
      <c r="D67" s="48"/>
      <c r="E67" s="48"/>
    </row>
    <row r="68" spans="1:5" x14ac:dyDescent="0.25">
      <c r="A68" s="44"/>
      <c r="B68" s="41"/>
      <c r="C68" s="356"/>
      <c r="D68" s="48"/>
      <c r="E68" s="48"/>
    </row>
    <row r="69" spans="1:5" x14ac:dyDescent="0.25">
      <c r="A69" s="44"/>
      <c r="B69" s="41"/>
      <c r="C69" s="356"/>
      <c r="D69" s="47"/>
      <c r="E69" s="47"/>
    </row>
    <row r="70" spans="1:5" x14ac:dyDescent="0.25">
      <c r="A70" s="44"/>
      <c r="B70" s="41"/>
      <c r="C70" s="356"/>
      <c r="D70" s="47"/>
      <c r="E70" s="47"/>
    </row>
    <row r="71" spans="1:5" x14ac:dyDescent="0.25">
      <c r="A71" s="44"/>
      <c r="B71" s="41"/>
      <c r="C71" s="356"/>
      <c r="D71" s="47"/>
      <c r="E71" s="47"/>
    </row>
    <row r="72" spans="1:5" x14ac:dyDescent="0.25">
      <c r="A72" s="44"/>
      <c r="B72" s="41"/>
    </row>
    <row r="73" spans="1:5" x14ac:dyDescent="0.25">
      <c r="A73" s="44"/>
      <c r="B73" s="41"/>
      <c r="C73" s="357"/>
      <c r="D73" s="49"/>
      <c r="E73" s="49"/>
    </row>
    <row r="74" spans="1:5" x14ac:dyDescent="0.25">
      <c r="A74" s="44"/>
      <c r="B74" s="41"/>
      <c r="D74" s="50"/>
      <c r="E74" s="50"/>
    </row>
    <row r="75" spans="1:5" x14ac:dyDescent="0.25">
      <c r="A75" s="44"/>
      <c r="B75" s="41"/>
    </row>
    <row r="76" spans="1:5" x14ac:dyDescent="0.25">
      <c r="A76" s="44"/>
      <c r="B76" s="41"/>
    </row>
    <row r="77" spans="1:5" x14ac:dyDescent="0.25">
      <c r="A77" s="44"/>
      <c r="B77" s="41"/>
      <c r="C77" s="354"/>
      <c r="D77" s="44"/>
      <c r="E77" s="44"/>
    </row>
    <row r="78" spans="1:5" ht="20.100000000000001" customHeight="1" x14ac:dyDescent="0.25">
      <c r="A78" s="44"/>
      <c r="B78" s="41"/>
      <c r="C78" s="354"/>
      <c r="D78" s="44"/>
      <c r="E78" s="44"/>
    </row>
    <row r="79" spans="1:5" ht="20.100000000000001" customHeight="1" x14ac:dyDescent="0.25">
      <c r="A79" s="44"/>
      <c r="B79" s="41"/>
      <c r="C79" s="354"/>
      <c r="D79" s="44"/>
      <c r="E79" s="44"/>
    </row>
    <row r="80" spans="1:5" ht="20.100000000000001" customHeight="1" x14ac:dyDescent="0.25">
      <c r="C80" s="354"/>
      <c r="D80" s="44"/>
      <c r="E80" s="44"/>
    </row>
    <row r="81" spans="3:5" ht="20.100000000000001" customHeight="1" x14ac:dyDescent="0.25">
      <c r="C81" s="354"/>
      <c r="D81" s="44"/>
      <c r="E81" s="44"/>
    </row>
    <row r="82" spans="3:5" x14ac:dyDescent="0.25">
      <c r="C82" s="354"/>
      <c r="D82" s="44"/>
      <c r="E82" s="44"/>
    </row>
    <row r="83" spans="3:5" x14ac:dyDescent="0.25">
      <c r="C83" s="354"/>
      <c r="D83" s="44"/>
      <c r="E83" s="44"/>
    </row>
    <row r="84" spans="3:5" x14ac:dyDescent="0.25">
      <c r="C84" s="354"/>
      <c r="D84" s="44"/>
      <c r="E84" s="44"/>
    </row>
    <row r="85" spans="3:5" x14ac:dyDescent="0.25">
      <c r="C85" s="354"/>
      <c r="D85" s="44"/>
      <c r="E85" s="44"/>
    </row>
  </sheetData>
  <mergeCells count="20">
    <mergeCell ref="H30:H31"/>
    <mergeCell ref="I30:I31"/>
    <mergeCell ref="A1:I1"/>
    <mergeCell ref="A29:I29"/>
    <mergeCell ref="F2:F3"/>
    <mergeCell ref="G2:G3"/>
    <mergeCell ref="F30:F31"/>
    <mergeCell ref="G30:G31"/>
    <mergeCell ref="A2:A3"/>
    <mergeCell ref="A30:A31"/>
    <mergeCell ref="B30:B31"/>
    <mergeCell ref="B2:B3"/>
    <mergeCell ref="C30:C31"/>
    <mergeCell ref="D30:D31"/>
    <mergeCell ref="E30:E31"/>
    <mergeCell ref="C2:C3"/>
    <mergeCell ref="D2:D3"/>
    <mergeCell ref="E2:E3"/>
    <mergeCell ref="H2:H3"/>
    <mergeCell ref="I2:I3"/>
  </mergeCells>
  <printOptions horizontalCentered="1"/>
  <pageMargins left="0.59055118110236227" right="0.19685039370078741" top="0.98425196850393704" bottom="0.23622047244094491" header="0.47244094488188981" footer="0.51181102362204722"/>
  <pageSetup paperSize="9" scale="80" orientation="portrait" r:id="rId1"/>
  <headerFooter alignWithMargins="0">
    <oddHeader>&amp;L&amp;"Times New Roman,Félkövér"&amp;12Címszám: 1-2.&amp;C&amp;"Times New Roman,Félkövér"&amp;12
Halimba község Önkormányzat és intézménye 2019. évi összesítője (eFt)&amp;R&amp;"Times New Roman,Félkövér"4.  melléklet a 14/2019.(IX.24.)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5"/>
  <sheetViews>
    <sheetView view="pageLayout" zoomScaleNormal="100" workbookViewId="0">
      <selection activeCell="A2" sqref="A2:A3"/>
    </sheetView>
  </sheetViews>
  <sheetFormatPr defaultColWidth="8.85546875" defaultRowHeight="15" x14ac:dyDescent="0.25"/>
  <cols>
    <col min="1" max="2" width="5.28515625" style="40" customWidth="1"/>
    <col min="3" max="3" width="48.5703125" style="40" customWidth="1"/>
    <col min="4" max="4" width="11.7109375" style="40" hidden="1" customWidth="1"/>
    <col min="5" max="5" width="11.7109375" style="40" customWidth="1"/>
    <col min="6" max="6" width="11.7109375" style="40" hidden="1" customWidth="1"/>
    <col min="7" max="8" width="13" style="40" customWidth="1"/>
    <col min="9" max="9" width="12.85546875" style="40" customWidth="1"/>
    <col min="10" max="257" width="8.85546875" style="40"/>
    <col min="258" max="258" width="5.28515625" style="40" customWidth="1"/>
    <col min="259" max="259" width="48.5703125" style="40" customWidth="1"/>
    <col min="260" max="261" width="11.7109375" style="40" customWidth="1"/>
    <col min="262" max="513" width="8.85546875" style="40"/>
    <col min="514" max="514" width="5.28515625" style="40" customWidth="1"/>
    <col min="515" max="515" width="48.5703125" style="40" customWidth="1"/>
    <col min="516" max="517" width="11.7109375" style="40" customWidth="1"/>
    <col min="518" max="769" width="8.85546875" style="40"/>
    <col min="770" max="770" width="5.28515625" style="40" customWidth="1"/>
    <col min="771" max="771" width="48.5703125" style="40" customWidth="1"/>
    <col min="772" max="773" width="11.7109375" style="40" customWidth="1"/>
    <col min="774" max="1025" width="8.85546875" style="40"/>
    <col min="1026" max="1026" width="5.28515625" style="40" customWidth="1"/>
    <col min="1027" max="1027" width="48.5703125" style="40" customWidth="1"/>
    <col min="1028" max="1029" width="11.7109375" style="40" customWidth="1"/>
    <col min="1030" max="1281" width="8.85546875" style="40"/>
    <col min="1282" max="1282" width="5.28515625" style="40" customWidth="1"/>
    <col min="1283" max="1283" width="48.5703125" style="40" customWidth="1"/>
    <col min="1284" max="1285" width="11.7109375" style="40" customWidth="1"/>
    <col min="1286" max="1537" width="8.85546875" style="40"/>
    <col min="1538" max="1538" width="5.28515625" style="40" customWidth="1"/>
    <col min="1539" max="1539" width="48.5703125" style="40" customWidth="1"/>
    <col min="1540" max="1541" width="11.7109375" style="40" customWidth="1"/>
    <col min="1542" max="1793" width="8.85546875" style="40"/>
    <col min="1794" max="1794" width="5.28515625" style="40" customWidth="1"/>
    <col min="1795" max="1795" width="48.5703125" style="40" customWidth="1"/>
    <col min="1796" max="1797" width="11.7109375" style="40" customWidth="1"/>
    <col min="1798" max="2049" width="8.85546875" style="40"/>
    <col min="2050" max="2050" width="5.28515625" style="40" customWidth="1"/>
    <col min="2051" max="2051" width="48.5703125" style="40" customWidth="1"/>
    <col min="2052" max="2053" width="11.7109375" style="40" customWidth="1"/>
    <col min="2054" max="2305" width="8.85546875" style="40"/>
    <col min="2306" max="2306" width="5.28515625" style="40" customWidth="1"/>
    <col min="2307" max="2307" width="48.5703125" style="40" customWidth="1"/>
    <col min="2308" max="2309" width="11.7109375" style="40" customWidth="1"/>
    <col min="2310" max="2561" width="8.85546875" style="40"/>
    <col min="2562" max="2562" width="5.28515625" style="40" customWidth="1"/>
    <col min="2563" max="2563" width="48.5703125" style="40" customWidth="1"/>
    <col min="2564" max="2565" width="11.7109375" style="40" customWidth="1"/>
    <col min="2566" max="2817" width="8.85546875" style="40"/>
    <col min="2818" max="2818" width="5.28515625" style="40" customWidth="1"/>
    <col min="2819" max="2819" width="48.5703125" style="40" customWidth="1"/>
    <col min="2820" max="2821" width="11.7109375" style="40" customWidth="1"/>
    <col min="2822" max="3073" width="8.85546875" style="40"/>
    <col min="3074" max="3074" width="5.28515625" style="40" customWidth="1"/>
    <col min="3075" max="3075" width="48.5703125" style="40" customWidth="1"/>
    <col min="3076" max="3077" width="11.7109375" style="40" customWidth="1"/>
    <col min="3078" max="3329" width="8.85546875" style="40"/>
    <col min="3330" max="3330" width="5.28515625" style="40" customWidth="1"/>
    <col min="3331" max="3331" width="48.5703125" style="40" customWidth="1"/>
    <col min="3332" max="3333" width="11.7109375" style="40" customWidth="1"/>
    <col min="3334" max="3585" width="8.85546875" style="40"/>
    <col min="3586" max="3586" width="5.28515625" style="40" customWidth="1"/>
    <col min="3587" max="3587" width="48.5703125" style="40" customWidth="1"/>
    <col min="3588" max="3589" width="11.7109375" style="40" customWidth="1"/>
    <col min="3590" max="3841" width="8.85546875" style="40"/>
    <col min="3842" max="3842" width="5.28515625" style="40" customWidth="1"/>
    <col min="3843" max="3843" width="48.5703125" style="40" customWidth="1"/>
    <col min="3844" max="3845" width="11.7109375" style="40" customWidth="1"/>
    <col min="3846" max="4097" width="8.85546875" style="40"/>
    <col min="4098" max="4098" width="5.28515625" style="40" customWidth="1"/>
    <col min="4099" max="4099" width="48.5703125" style="40" customWidth="1"/>
    <col min="4100" max="4101" width="11.7109375" style="40" customWidth="1"/>
    <col min="4102" max="4353" width="8.85546875" style="40"/>
    <col min="4354" max="4354" width="5.28515625" style="40" customWidth="1"/>
    <col min="4355" max="4355" width="48.5703125" style="40" customWidth="1"/>
    <col min="4356" max="4357" width="11.7109375" style="40" customWidth="1"/>
    <col min="4358" max="4609" width="8.85546875" style="40"/>
    <col min="4610" max="4610" width="5.28515625" style="40" customWidth="1"/>
    <col min="4611" max="4611" width="48.5703125" style="40" customWidth="1"/>
    <col min="4612" max="4613" width="11.7109375" style="40" customWidth="1"/>
    <col min="4614" max="4865" width="8.85546875" style="40"/>
    <col min="4866" max="4866" width="5.28515625" style="40" customWidth="1"/>
    <col min="4867" max="4867" width="48.5703125" style="40" customWidth="1"/>
    <col min="4868" max="4869" width="11.7109375" style="40" customWidth="1"/>
    <col min="4870" max="5121" width="8.85546875" style="40"/>
    <col min="5122" max="5122" width="5.28515625" style="40" customWidth="1"/>
    <col min="5123" max="5123" width="48.5703125" style="40" customWidth="1"/>
    <col min="5124" max="5125" width="11.7109375" style="40" customWidth="1"/>
    <col min="5126" max="5377" width="8.85546875" style="40"/>
    <col min="5378" max="5378" width="5.28515625" style="40" customWidth="1"/>
    <col min="5379" max="5379" width="48.5703125" style="40" customWidth="1"/>
    <col min="5380" max="5381" width="11.7109375" style="40" customWidth="1"/>
    <col min="5382" max="5633" width="8.85546875" style="40"/>
    <col min="5634" max="5634" width="5.28515625" style="40" customWidth="1"/>
    <col min="5635" max="5635" width="48.5703125" style="40" customWidth="1"/>
    <col min="5636" max="5637" width="11.7109375" style="40" customWidth="1"/>
    <col min="5638" max="5889" width="8.85546875" style="40"/>
    <col min="5890" max="5890" width="5.28515625" style="40" customWidth="1"/>
    <col min="5891" max="5891" width="48.5703125" style="40" customWidth="1"/>
    <col min="5892" max="5893" width="11.7109375" style="40" customWidth="1"/>
    <col min="5894" max="6145" width="8.85546875" style="40"/>
    <col min="6146" max="6146" width="5.28515625" style="40" customWidth="1"/>
    <col min="6147" max="6147" width="48.5703125" style="40" customWidth="1"/>
    <col min="6148" max="6149" width="11.7109375" style="40" customWidth="1"/>
    <col min="6150" max="6401" width="8.85546875" style="40"/>
    <col min="6402" max="6402" width="5.28515625" style="40" customWidth="1"/>
    <col min="6403" max="6403" width="48.5703125" style="40" customWidth="1"/>
    <col min="6404" max="6405" width="11.7109375" style="40" customWidth="1"/>
    <col min="6406" max="6657" width="8.85546875" style="40"/>
    <col min="6658" max="6658" width="5.28515625" style="40" customWidth="1"/>
    <col min="6659" max="6659" width="48.5703125" style="40" customWidth="1"/>
    <col min="6660" max="6661" width="11.7109375" style="40" customWidth="1"/>
    <col min="6662" max="6913" width="8.85546875" style="40"/>
    <col min="6914" max="6914" width="5.28515625" style="40" customWidth="1"/>
    <col min="6915" max="6915" width="48.5703125" style="40" customWidth="1"/>
    <col min="6916" max="6917" width="11.7109375" style="40" customWidth="1"/>
    <col min="6918" max="7169" width="8.85546875" style="40"/>
    <col min="7170" max="7170" width="5.28515625" style="40" customWidth="1"/>
    <col min="7171" max="7171" width="48.5703125" style="40" customWidth="1"/>
    <col min="7172" max="7173" width="11.7109375" style="40" customWidth="1"/>
    <col min="7174" max="7425" width="8.85546875" style="40"/>
    <col min="7426" max="7426" width="5.28515625" style="40" customWidth="1"/>
    <col min="7427" max="7427" width="48.5703125" style="40" customWidth="1"/>
    <col min="7428" max="7429" width="11.7109375" style="40" customWidth="1"/>
    <col min="7430" max="7681" width="8.85546875" style="40"/>
    <col min="7682" max="7682" width="5.28515625" style="40" customWidth="1"/>
    <col min="7683" max="7683" width="48.5703125" style="40" customWidth="1"/>
    <col min="7684" max="7685" width="11.7109375" style="40" customWidth="1"/>
    <col min="7686" max="7937" width="8.85546875" style="40"/>
    <col min="7938" max="7938" width="5.28515625" style="40" customWidth="1"/>
    <col min="7939" max="7939" width="48.5703125" style="40" customWidth="1"/>
    <col min="7940" max="7941" width="11.7109375" style="40" customWidth="1"/>
    <col min="7942" max="8193" width="8.85546875" style="40"/>
    <col min="8194" max="8194" width="5.28515625" style="40" customWidth="1"/>
    <col min="8195" max="8195" width="48.5703125" style="40" customWidth="1"/>
    <col min="8196" max="8197" width="11.7109375" style="40" customWidth="1"/>
    <col min="8198" max="8449" width="8.85546875" style="40"/>
    <col min="8450" max="8450" width="5.28515625" style="40" customWidth="1"/>
    <col min="8451" max="8451" width="48.5703125" style="40" customWidth="1"/>
    <col min="8452" max="8453" width="11.7109375" style="40" customWidth="1"/>
    <col min="8454" max="8705" width="8.85546875" style="40"/>
    <col min="8706" max="8706" width="5.28515625" style="40" customWidth="1"/>
    <col min="8707" max="8707" width="48.5703125" style="40" customWidth="1"/>
    <col min="8708" max="8709" width="11.7109375" style="40" customWidth="1"/>
    <col min="8710" max="8961" width="8.85546875" style="40"/>
    <col min="8962" max="8962" width="5.28515625" style="40" customWidth="1"/>
    <col min="8963" max="8963" width="48.5703125" style="40" customWidth="1"/>
    <col min="8964" max="8965" width="11.7109375" style="40" customWidth="1"/>
    <col min="8966" max="9217" width="8.85546875" style="40"/>
    <col min="9218" max="9218" width="5.28515625" style="40" customWidth="1"/>
    <col min="9219" max="9219" width="48.5703125" style="40" customWidth="1"/>
    <col min="9220" max="9221" width="11.7109375" style="40" customWidth="1"/>
    <col min="9222" max="9473" width="8.85546875" style="40"/>
    <col min="9474" max="9474" width="5.28515625" style="40" customWidth="1"/>
    <col min="9475" max="9475" width="48.5703125" style="40" customWidth="1"/>
    <col min="9476" max="9477" width="11.7109375" style="40" customWidth="1"/>
    <col min="9478" max="9729" width="8.85546875" style="40"/>
    <col min="9730" max="9730" width="5.28515625" style="40" customWidth="1"/>
    <col min="9731" max="9731" width="48.5703125" style="40" customWidth="1"/>
    <col min="9732" max="9733" width="11.7109375" style="40" customWidth="1"/>
    <col min="9734" max="9985" width="8.85546875" style="40"/>
    <col min="9986" max="9986" width="5.28515625" style="40" customWidth="1"/>
    <col min="9987" max="9987" width="48.5703125" style="40" customWidth="1"/>
    <col min="9988" max="9989" width="11.7109375" style="40" customWidth="1"/>
    <col min="9990" max="10241" width="8.85546875" style="40"/>
    <col min="10242" max="10242" width="5.28515625" style="40" customWidth="1"/>
    <col min="10243" max="10243" width="48.5703125" style="40" customWidth="1"/>
    <col min="10244" max="10245" width="11.7109375" style="40" customWidth="1"/>
    <col min="10246" max="10497" width="8.85546875" style="40"/>
    <col min="10498" max="10498" width="5.28515625" style="40" customWidth="1"/>
    <col min="10499" max="10499" width="48.5703125" style="40" customWidth="1"/>
    <col min="10500" max="10501" width="11.7109375" style="40" customWidth="1"/>
    <col min="10502" max="10753" width="8.85546875" style="40"/>
    <col min="10754" max="10754" width="5.28515625" style="40" customWidth="1"/>
    <col min="10755" max="10755" width="48.5703125" style="40" customWidth="1"/>
    <col min="10756" max="10757" width="11.7109375" style="40" customWidth="1"/>
    <col min="10758" max="11009" width="8.85546875" style="40"/>
    <col min="11010" max="11010" width="5.28515625" style="40" customWidth="1"/>
    <col min="11011" max="11011" width="48.5703125" style="40" customWidth="1"/>
    <col min="11012" max="11013" width="11.7109375" style="40" customWidth="1"/>
    <col min="11014" max="11265" width="8.85546875" style="40"/>
    <col min="11266" max="11266" width="5.28515625" style="40" customWidth="1"/>
    <col min="11267" max="11267" width="48.5703125" style="40" customWidth="1"/>
    <col min="11268" max="11269" width="11.7109375" style="40" customWidth="1"/>
    <col min="11270" max="11521" width="8.85546875" style="40"/>
    <col min="11522" max="11522" width="5.28515625" style="40" customWidth="1"/>
    <col min="11523" max="11523" width="48.5703125" style="40" customWidth="1"/>
    <col min="11524" max="11525" width="11.7109375" style="40" customWidth="1"/>
    <col min="11526" max="11777" width="8.85546875" style="40"/>
    <col min="11778" max="11778" width="5.28515625" style="40" customWidth="1"/>
    <col min="11779" max="11779" width="48.5703125" style="40" customWidth="1"/>
    <col min="11780" max="11781" width="11.7109375" style="40" customWidth="1"/>
    <col min="11782" max="12033" width="8.85546875" style="40"/>
    <col min="12034" max="12034" width="5.28515625" style="40" customWidth="1"/>
    <col min="12035" max="12035" width="48.5703125" style="40" customWidth="1"/>
    <col min="12036" max="12037" width="11.7109375" style="40" customWidth="1"/>
    <col min="12038" max="12289" width="8.85546875" style="40"/>
    <col min="12290" max="12290" width="5.28515625" style="40" customWidth="1"/>
    <col min="12291" max="12291" width="48.5703125" style="40" customWidth="1"/>
    <col min="12292" max="12293" width="11.7109375" style="40" customWidth="1"/>
    <col min="12294" max="12545" width="8.85546875" style="40"/>
    <col min="12546" max="12546" width="5.28515625" style="40" customWidth="1"/>
    <col min="12547" max="12547" width="48.5703125" style="40" customWidth="1"/>
    <col min="12548" max="12549" width="11.7109375" style="40" customWidth="1"/>
    <col min="12550" max="12801" width="8.85546875" style="40"/>
    <col min="12802" max="12802" width="5.28515625" style="40" customWidth="1"/>
    <col min="12803" max="12803" width="48.5703125" style="40" customWidth="1"/>
    <col min="12804" max="12805" width="11.7109375" style="40" customWidth="1"/>
    <col min="12806" max="13057" width="8.85546875" style="40"/>
    <col min="13058" max="13058" width="5.28515625" style="40" customWidth="1"/>
    <col min="13059" max="13059" width="48.5703125" style="40" customWidth="1"/>
    <col min="13060" max="13061" width="11.7109375" style="40" customWidth="1"/>
    <col min="13062" max="13313" width="8.85546875" style="40"/>
    <col min="13314" max="13314" width="5.28515625" style="40" customWidth="1"/>
    <col min="13315" max="13315" width="48.5703125" style="40" customWidth="1"/>
    <col min="13316" max="13317" width="11.7109375" style="40" customWidth="1"/>
    <col min="13318" max="13569" width="8.85546875" style="40"/>
    <col min="13570" max="13570" width="5.28515625" style="40" customWidth="1"/>
    <col min="13571" max="13571" width="48.5703125" style="40" customWidth="1"/>
    <col min="13572" max="13573" width="11.7109375" style="40" customWidth="1"/>
    <col min="13574" max="13825" width="8.85546875" style="40"/>
    <col min="13826" max="13826" width="5.28515625" style="40" customWidth="1"/>
    <col min="13827" max="13827" width="48.5703125" style="40" customWidth="1"/>
    <col min="13828" max="13829" width="11.7109375" style="40" customWidth="1"/>
    <col min="13830" max="14081" width="8.85546875" style="40"/>
    <col min="14082" max="14082" width="5.28515625" style="40" customWidth="1"/>
    <col min="14083" max="14083" width="48.5703125" style="40" customWidth="1"/>
    <col min="14084" max="14085" width="11.7109375" style="40" customWidth="1"/>
    <col min="14086" max="14337" width="8.85546875" style="40"/>
    <col min="14338" max="14338" width="5.28515625" style="40" customWidth="1"/>
    <col min="14339" max="14339" width="48.5703125" style="40" customWidth="1"/>
    <col min="14340" max="14341" width="11.7109375" style="40" customWidth="1"/>
    <col min="14342" max="14593" width="8.85546875" style="40"/>
    <col min="14594" max="14594" width="5.28515625" style="40" customWidth="1"/>
    <col min="14595" max="14595" width="48.5703125" style="40" customWidth="1"/>
    <col min="14596" max="14597" width="11.7109375" style="40" customWidth="1"/>
    <col min="14598" max="14849" width="8.85546875" style="40"/>
    <col min="14850" max="14850" width="5.28515625" style="40" customWidth="1"/>
    <col min="14851" max="14851" width="48.5703125" style="40" customWidth="1"/>
    <col min="14852" max="14853" width="11.7109375" style="40" customWidth="1"/>
    <col min="14854" max="15105" width="8.85546875" style="40"/>
    <col min="15106" max="15106" width="5.28515625" style="40" customWidth="1"/>
    <col min="15107" max="15107" width="48.5703125" style="40" customWidth="1"/>
    <col min="15108" max="15109" width="11.7109375" style="40" customWidth="1"/>
    <col min="15110" max="15361" width="8.85546875" style="40"/>
    <col min="15362" max="15362" width="5.28515625" style="40" customWidth="1"/>
    <col min="15363" max="15363" width="48.5703125" style="40" customWidth="1"/>
    <col min="15364" max="15365" width="11.7109375" style="40" customWidth="1"/>
    <col min="15366" max="15617" width="8.85546875" style="40"/>
    <col min="15618" max="15618" width="5.28515625" style="40" customWidth="1"/>
    <col min="15619" max="15619" width="48.5703125" style="40" customWidth="1"/>
    <col min="15620" max="15621" width="11.7109375" style="40" customWidth="1"/>
    <col min="15622" max="15873" width="8.85546875" style="40"/>
    <col min="15874" max="15874" width="5.28515625" style="40" customWidth="1"/>
    <col min="15875" max="15875" width="48.5703125" style="40" customWidth="1"/>
    <col min="15876" max="15877" width="11.7109375" style="40" customWidth="1"/>
    <col min="15878" max="16129" width="8.85546875" style="40"/>
    <col min="16130" max="16130" width="5.28515625" style="40" customWidth="1"/>
    <col min="16131" max="16131" width="48.5703125" style="40" customWidth="1"/>
    <col min="16132" max="16133" width="11.7109375" style="40" customWidth="1"/>
    <col min="16134" max="16384" width="8.85546875" style="40"/>
  </cols>
  <sheetData>
    <row r="1" spans="1:9" s="37" customFormat="1" ht="25.5" customHeight="1" thickBot="1" x14ac:dyDescent="0.3">
      <c r="A1" s="847" t="s">
        <v>58</v>
      </c>
      <c r="B1" s="814"/>
      <c r="C1" s="814"/>
      <c r="D1" s="814"/>
      <c r="E1" s="814"/>
      <c r="F1" s="814"/>
      <c r="G1" s="814"/>
      <c r="H1" s="814"/>
      <c r="I1" s="814"/>
    </row>
    <row r="2" spans="1:9" s="38" customFormat="1" ht="15.75" customHeight="1" x14ac:dyDescent="0.2">
      <c r="A2" s="848"/>
      <c r="B2" s="849" t="s">
        <v>543</v>
      </c>
      <c r="C2" s="841" t="s">
        <v>59</v>
      </c>
      <c r="D2" s="843" t="s">
        <v>1225</v>
      </c>
      <c r="E2" s="843" t="s">
        <v>1239</v>
      </c>
      <c r="F2" s="841" t="s">
        <v>234</v>
      </c>
      <c r="G2" s="841" t="s">
        <v>1271</v>
      </c>
      <c r="H2" s="841" t="s">
        <v>234</v>
      </c>
      <c r="I2" s="845" t="s">
        <v>235</v>
      </c>
    </row>
    <row r="3" spans="1:9" s="39" customFormat="1" ht="30.75" customHeight="1" x14ac:dyDescent="0.2">
      <c r="A3" s="817"/>
      <c r="B3" s="850"/>
      <c r="C3" s="842"/>
      <c r="D3" s="844"/>
      <c r="E3" s="844"/>
      <c r="F3" s="842"/>
      <c r="G3" s="842"/>
      <c r="H3" s="842"/>
      <c r="I3" s="846"/>
    </row>
    <row r="4" spans="1:9" s="39" customFormat="1" ht="12.75" customHeight="1" x14ac:dyDescent="0.2">
      <c r="A4" s="608"/>
      <c r="B4" s="609"/>
      <c r="C4" s="610" t="s">
        <v>9</v>
      </c>
      <c r="D4" s="611" t="s">
        <v>10</v>
      </c>
      <c r="E4" s="611" t="s">
        <v>10</v>
      </c>
      <c r="F4" s="773" t="s">
        <v>11</v>
      </c>
      <c r="G4" s="773" t="s">
        <v>11</v>
      </c>
      <c r="H4" s="773" t="s">
        <v>236</v>
      </c>
      <c r="I4" s="503" t="s">
        <v>237</v>
      </c>
    </row>
    <row r="5" spans="1:9" ht="12.75" customHeight="1" x14ac:dyDescent="0.25">
      <c r="A5" s="612" t="s">
        <v>2</v>
      </c>
      <c r="B5" s="528" t="s">
        <v>542</v>
      </c>
      <c r="C5" s="529" t="s">
        <v>522</v>
      </c>
      <c r="D5" s="619">
        <v>0</v>
      </c>
      <c r="E5" s="619">
        <v>0</v>
      </c>
      <c r="F5" s="620"/>
      <c r="G5" s="620">
        <f>SUM(E5,F5)</f>
        <v>0</v>
      </c>
      <c r="H5" s="613"/>
      <c r="I5" s="614">
        <f>SUM(G5,H5)</f>
        <v>0</v>
      </c>
    </row>
    <row r="6" spans="1:9" ht="12.75" customHeight="1" x14ac:dyDescent="0.25">
      <c r="A6" s="612" t="s">
        <v>3</v>
      </c>
      <c r="B6" s="528" t="s">
        <v>690</v>
      </c>
      <c r="C6" s="529" t="s">
        <v>722</v>
      </c>
      <c r="D6" s="619">
        <v>86079</v>
      </c>
      <c r="E6" s="619">
        <v>88023</v>
      </c>
      <c r="F6" s="613"/>
      <c r="G6" s="620">
        <f t="shared" ref="G6:G23" si="0">SUM(E6,F6)</f>
        <v>88023</v>
      </c>
      <c r="H6" s="613">
        <v>400</v>
      </c>
      <c r="I6" s="614">
        <f t="shared" ref="I6:I23" si="1">SUM(G6,H6)</f>
        <v>88423</v>
      </c>
    </row>
    <row r="7" spans="1:9" ht="12.75" customHeight="1" x14ac:dyDescent="0.25">
      <c r="A7" s="612" t="s">
        <v>49</v>
      </c>
      <c r="B7" s="528" t="s">
        <v>545</v>
      </c>
      <c r="C7" s="530" t="s">
        <v>524</v>
      </c>
      <c r="D7" s="619"/>
      <c r="E7" s="619"/>
      <c r="F7" s="613"/>
      <c r="G7" s="620">
        <f t="shared" si="0"/>
        <v>0</v>
      </c>
      <c r="H7" s="613"/>
      <c r="I7" s="614">
        <f t="shared" si="1"/>
        <v>0</v>
      </c>
    </row>
    <row r="8" spans="1:9" ht="12.75" customHeight="1" x14ac:dyDescent="0.25">
      <c r="A8" s="612" t="s">
        <v>12</v>
      </c>
      <c r="B8" s="528" t="s">
        <v>546</v>
      </c>
      <c r="C8" s="530" t="s">
        <v>238</v>
      </c>
      <c r="D8" s="619">
        <v>11197</v>
      </c>
      <c r="E8" s="619">
        <v>12959</v>
      </c>
      <c r="F8" s="613"/>
      <c r="G8" s="620">
        <f t="shared" si="0"/>
        <v>12959</v>
      </c>
      <c r="H8" s="613">
        <v>177</v>
      </c>
      <c r="I8" s="614">
        <f t="shared" si="1"/>
        <v>13136</v>
      </c>
    </row>
    <row r="9" spans="1:9" ht="12.75" customHeight="1" x14ac:dyDescent="0.25">
      <c r="A9" s="612" t="s">
        <v>50</v>
      </c>
      <c r="B9" s="528" t="s">
        <v>548</v>
      </c>
      <c r="C9" s="530" t="s">
        <v>526</v>
      </c>
      <c r="D9" s="619"/>
      <c r="E9" s="619"/>
      <c r="F9" s="613"/>
      <c r="G9" s="620">
        <f t="shared" si="0"/>
        <v>0</v>
      </c>
      <c r="H9" s="613"/>
      <c r="I9" s="614">
        <f t="shared" si="1"/>
        <v>0</v>
      </c>
    </row>
    <row r="10" spans="1:9" ht="12.75" customHeight="1" x14ac:dyDescent="0.25">
      <c r="A10" s="612" t="s">
        <v>13</v>
      </c>
      <c r="B10" s="528"/>
      <c r="C10" s="541" t="s">
        <v>549</v>
      </c>
      <c r="D10" s="619"/>
      <c r="E10" s="619"/>
      <c r="F10" s="613"/>
      <c r="G10" s="620">
        <f t="shared" si="0"/>
        <v>0</v>
      </c>
      <c r="H10" s="613"/>
      <c r="I10" s="614">
        <f t="shared" si="1"/>
        <v>0</v>
      </c>
    </row>
    <row r="11" spans="1:9" ht="12.75" customHeight="1" x14ac:dyDescent="0.25">
      <c r="A11" s="612" t="s">
        <v>51</v>
      </c>
      <c r="B11" s="528" t="s">
        <v>553</v>
      </c>
      <c r="C11" s="541" t="s">
        <v>507</v>
      </c>
      <c r="D11" s="619">
        <v>0</v>
      </c>
      <c r="E11" s="619">
        <v>0</v>
      </c>
      <c r="F11" s="613"/>
      <c r="G11" s="620">
        <f t="shared" si="0"/>
        <v>0</v>
      </c>
      <c r="H11" s="613"/>
      <c r="I11" s="614">
        <f t="shared" si="1"/>
        <v>0</v>
      </c>
    </row>
    <row r="12" spans="1:9" ht="12.75" customHeight="1" x14ac:dyDescent="0.25">
      <c r="A12" s="612" t="s">
        <v>14</v>
      </c>
      <c r="B12" s="528"/>
      <c r="C12" s="535" t="s">
        <v>60</v>
      </c>
      <c r="D12" s="534">
        <f>SUM(D5:D11)</f>
        <v>97276</v>
      </c>
      <c r="E12" s="534">
        <f>SUM(E5:E11)</f>
        <v>100982</v>
      </c>
      <c r="F12" s="534">
        <f t="shared" ref="F12:I12" si="2">SUM(F5:F11)</f>
        <v>0</v>
      </c>
      <c r="G12" s="534">
        <f t="shared" si="2"/>
        <v>100982</v>
      </c>
      <c r="H12" s="534">
        <f t="shared" si="2"/>
        <v>577</v>
      </c>
      <c r="I12" s="463">
        <f t="shared" si="2"/>
        <v>101559</v>
      </c>
    </row>
    <row r="13" spans="1:9" ht="12.75" customHeight="1" x14ac:dyDescent="0.25">
      <c r="A13" s="612" t="s">
        <v>52</v>
      </c>
      <c r="B13" s="528" t="s">
        <v>544</v>
      </c>
      <c r="C13" s="529" t="s">
        <v>523</v>
      </c>
      <c r="D13" s="619"/>
      <c r="E13" s="619"/>
      <c r="F13" s="613"/>
      <c r="G13" s="620">
        <f t="shared" si="0"/>
        <v>0</v>
      </c>
      <c r="H13" s="613"/>
      <c r="I13" s="614">
        <f t="shared" si="1"/>
        <v>0</v>
      </c>
    </row>
    <row r="14" spans="1:9" ht="12.75" customHeight="1" x14ac:dyDescent="0.25">
      <c r="A14" s="612" t="s">
        <v>15</v>
      </c>
      <c r="B14" s="528" t="s">
        <v>690</v>
      </c>
      <c r="C14" s="529" t="s">
        <v>723</v>
      </c>
      <c r="D14" s="619"/>
      <c r="E14" s="619"/>
      <c r="F14" s="613"/>
      <c r="G14" s="620">
        <f t="shared" si="0"/>
        <v>0</v>
      </c>
      <c r="H14" s="613"/>
      <c r="I14" s="614">
        <f t="shared" si="1"/>
        <v>0</v>
      </c>
    </row>
    <row r="15" spans="1:9" ht="12.6" customHeight="1" x14ac:dyDescent="0.25">
      <c r="A15" s="612" t="s">
        <v>16</v>
      </c>
      <c r="B15" s="528" t="s">
        <v>547</v>
      </c>
      <c r="C15" s="529" t="s">
        <v>525</v>
      </c>
      <c r="D15" s="619"/>
      <c r="E15" s="619"/>
      <c r="F15" s="613"/>
      <c r="G15" s="620">
        <f t="shared" si="0"/>
        <v>0</v>
      </c>
      <c r="H15" s="613"/>
      <c r="I15" s="614">
        <f t="shared" si="1"/>
        <v>0</v>
      </c>
    </row>
    <row r="16" spans="1:9" ht="12.75" customHeight="1" x14ac:dyDescent="0.25">
      <c r="A16" s="612" t="s">
        <v>18</v>
      </c>
      <c r="B16" s="528" t="s">
        <v>550</v>
      </c>
      <c r="C16" s="530" t="s">
        <v>527</v>
      </c>
      <c r="D16" s="619"/>
      <c r="E16" s="619"/>
      <c r="F16" s="613"/>
      <c r="G16" s="620">
        <f t="shared" si="0"/>
        <v>0</v>
      </c>
      <c r="H16" s="613"/>
      <c r="I16" s="614">
        <f t="shared" si="1"/>
        <v>0</v>
      </c>
    </row>
    <row r="17" spans="1:9" s="38" customFormat="1" ht="12.75" customHeight="1" x14ac:dyDescent="0.25">
      <c r="A17" s="612" t="s">
        <v>19</v>
      </c>
      <c r="B17" s="528"/>
      <c r="C17" s="530" t="s">
        <v>61</v>
      </c>
      <c r="D17" s="621"/>
      <c r="E17" s="621"/>
      <c r="F17" s="621"/>
      <c r="G17" s="620">
        <f t="shared" si="0"/>
        <v>0</v>
      </c>
      <c r="H17" s="621"/>
      <c r="I17" s="614">
        <f t="shared" si="1"/>
        <v>0</v>
      </c>
    </row>
    <row r="18" spans="1:9" s="38" customFormat="1" ht="12.75" customHeight="1" x14ac:dyDescent="0.25">
      <c r="A18" s="612" t="s">
        <v>20</v>
      </c>
      <c r="B18" s="528" t="s">
        <v>553</v>
      </c>
      <c r="C18" s="530" t="s">
        <v>507</v>
      </c>
      <c r="D18" s="530">
        <v>0</v>
      </c>
      <c r="E18" s="530">
        <v>0</v>
      </c>
      <c r="F18" s="621"/>
      <c r="G18" s="620">
        <f t="shared" si="0"/>
        <v>0</v>
      </c>
      <c r="H18" s="621"/>
      <c r="I18" s="614">
        <f t="shared" si="1"/>
        <v>0</v>
      </c>
    </row>
    <row r="19" spans="1:9" ht="12.75" customHeight="1" x14ac:dyDescent="0.25">
      <c r="A19" s="612" t="s">
        <v>21</v>
      </c>
      <c r="B19" s="528"/>
      <c r="C19" s="535" t="s">
        <v>62</v>
      </c>
      <c r="D19" s="534">
        <f>SUM(D13:D17)</f>
        <v>0</v>
      </c>
      <c r="E19" s="534">
        <f>SUM(E13:E17)</f>
        <v>0</v>
      </c>
      <c r="F19" s="534">
        <f t="shared" ref="F19:I19" si="3">SUM(F13:F17)</f>
        <v>0</v>
      </c>
      <c r="G19" s="534">
        <f t="shared" si="3"/>
        <v>0</v>
      </c>
      <c r="H19" s="534">
        <f t="shared" si="3"/>
        <v>0</v>
      </c>
      <c r="I19" s="463">
        <f t="shared" si="3"/>
        <v>0</v>
      </c>
    </row>
    <row r="20" spans="1:9" ht="12.75" customHeight="1" x14ac:dyDescent="0.25">
      <c r="A20" s="612" t="s">
        <v>22</v>
      </c>
      <c r="B20" s="528"/>
      <c r="C20" s="535" t="s">
        <v>63</v>
      </c>
      <c r="D20" s="534">
        <f>SUM(D19,D12)</f>
        <v>97276</v>
      </c>
      <c r="E20" s="534">
        <f>SUM(E19,E12)</f>
        <v>100982</v>
      </c>
      <c r="F20" s="534">
        <f t="shared" ref="F20:I20" si="4">SUM(F19,F12)</f>
        <v>0</v>
      </c>
      <c r="G20" s="534">
        <f t="shared" si="4"/>
        <v>100982</v>
      </c>
      <c r="H20" s="534">
        <f t="shared" si="4"/>
        <v>577</v>
      </c>
      <c r="I20" s="463">
        <f t="shared" si="4"/>
        <v>101559</v>
      </c>
    </row>
    <row r="21" spans="1:9" ht="12.75" customHeight="1" x14ac:dyDescent="0.25">
      <c r="A21" s="612" t="s">
        <v>23</v>
      </c>
      <c r="B21" s="528" t="s">
        <v>552</v>
      </c>
      <c r="C21" s="529" t="s">
        <v>528</v>
      </c>
      <c r="D21" s="619"/>
      <c r="E21" s="619"/>
      <c r="F21" s="613"/>
      <c r="G21" s="620">
        <f t="shared" si="0"/>
        <v>0</v>
      </c>
      <c r="H21" s="613"/>
      <c r="I21" s="614">
        <f t="shared" si="1"/>
        <v>0</v>
      </c>
    </row>
    <row r="22" spans="1:9" ht="12.75" customHeight="1" x14ac:dyDescent="0.25">
      <c r="A22" s="612" t="s">
        <v>24</v>
      </c>
      <c r="B22" s="528" t="s">
        <v>554</v>
      </c>
      <c r="C22" s="529" t="s">
        <v>529</v>
      </c>
      <c r="D22" s="619"/>
      <c r="E22" s="619"/>
      <c r="F22" s="613"/>
      <c r="G22" s="620">
        <f t="shared" si="0"/>
        <v>0</v>
      </c>
      <c r="H22" s="613"/>
      <c r="I22" s="614">
        <f t="shared" si="1"/>
        <v>0</v>
      </c>
    </row>
    <row r="23" spans="1:9" ht="12.75" customHeight="1" x14ac:dyDescent="0.25">
      <c r="A23" s="612" t="s">
        <v>26</v>
      </c>
      <c r="B23" s="528" t="s">
        <v>551</v>
      </c>
      <c r="C23" s="535" t="s">
        <v>64</v>
      </c>
      <c r="D23" s="619"/>
      <c r="E23" s="619"/>
      <c r="F23" s="613"/>
      <c r="G23" s="620">
        <f t="shared" si="0"/>
        <v>0</v>
      </c>
      <c r="H23" s="613"/>
      <c r="I23" s="614">
        <f t="shared" si="1"/>
        <v>0</v>
      </c>
    </row>
    <row r="24" spans="1:9" ht="12.75" customHeight="1" thickBot="1" x14ac:dyDescent="0.3">
      <c r="A24" s="784" t="s">
        <v>27</v>
      </c>
      <c r="B24" s="542"/>
      <c r="C24" s="538" t="s">
        <v>65</v>
      </c>
      <c r="D24" s="543">
        <f>SUM(D23,D20)</f>
        <v>97276</v>
      </c>
      <c r="E24" s="543">
        <f>SUM(E23,E20)</f>
        <v>100982</v>
      </c>
      <c r="F24" s="543">
        <f t="shared" ref="F24:I24" si="5">SUM(F23,F20)</f>
        <v>0</v>
      </c>
      <c r="G24" s="543">
        <f t="shared" si="5"/>
        <v>100982</v>
      </c>
      <c r="H24" s="543">
        <f t="shared" si="5"/>
        <v>577</v>
      </c>
      <c r="I24" s="544">
        <f t="shared" si="5"/>
        <v>101559</v>
      </c>
    </row>
    <row r="29" spans="1:9" ht="25.5" customHeight="1" thickBot="1" x14ac:dyDescent="0.3">
      <c r="A29" s="847" t="s">
        <v>66</v>
      </c>
      <c r="B29" s="814"/>
      <c r="C29" s="814"/>
      <c r="D29" s="814"/>
      <c r="E29" s="814"/>
      <c r="F29" s="814"/>
      <c r="G29" s="814"/>
      <c r="H29" s="814"/>
      <c r="I29" s="814"/>
    </row>
    <row r="30" spans="1:9" s="38" customFormat="1" ht="15.75" customHeight="1" x14ac:dyDescent="0.2">
      <c r="A30" s="848"/>
      <c r="B30" s="849" t="s">
        <v>543</v>
      </c>
      <c r="C30" s="853" t="s">
        <v>59</v>
      </c>
      <c r="D30" s="843" t="s">
        <v>1225</v>
      </c>
      <c r="E30" s="843" t="s">
        <v>1239</v>
      </c>
      <c r="F30" s="841" t="s">
        <v>234</v>
      </c>
      <c r="G30" s="841" t="s">
        <v>1271</v>
      </c>
      <c r="H30" s="841" t="s">
        <v>234</v>
      </c>
      <c r="I30" s="845" t="s">
        <v>235</v>
      </c>
    </row>
    <row r="31" spans="1:9" s="39" customFormat="1" ht="30.75" customHeight="1" x14ac:dyDescent="0.2">
      <c r="A31" s="817"/>
      <c r="B31" s="850"/>
      <c r="C31" s="854"/>
      <c r="D31" s="844"/>
      <c r="E31" s="844"/>
      <c r="F31" s="842"/>
      <c r="G31" s="842"/>
      <c r="H31" s="842"/>
      <c r="I31" s="846"/>
    </row>
    <row r="32" spans="1:9" s="39" customFormat="1" ht="13.5" customHeight="1" x14ac:dyDescent="0.2">
      <c r="A32" s="608"/>
      <c r="B32" s="615"/>
      <c r="C32" s="610" t="s">
        <v>9</v>
      </c>
      <c r="D32" s="611" t="s">
        <v>10</v>
      </c>
      <c r="E32" s="611" t="s">
        <v>10</v>
      </c>
      <c r="F32" s="773" t="s">
        <v>11</v>
      </c>
      <c r="G32" s="773" t="s">
        <v>11</v>
      </c>
      <c r="H32" s="773" t="s">
        <v>236</v>
      </c>
      <c r="I32" s="503" t="s">
        <v>237</v>
      </c>
    </row>
    <row r="33" spans="1:9" ht="12.75" customHeight="1" x14ac:dyDescent="0.25">
      <c r="A33" s="612" t="s">
        <v>2</v>
      </c>
      <c r="B33" s="528" t="s">
        <v>556</v>
      </c>
      <c r="C33" s="529" t="s">
        <v>67</v>
      </c>
      <c r="D33" s="619">
        <v>62320</v>
      </c>
      <c r="E33" s="619">
        <v>63602</v>
      </c>
      <c r="F33" s="613"/>
      <c r="G33" s="620">
        <f t="shared" ref="G33:G47" si="6">SUM(E33,F33)</f>
        <v>63602</v>
      </c>
      <c r="H33" s="613"/>
      <c r="I33" s="614">
        <f>SUM(G33,H33)</f>
        <v>63602</v>
      </c>
    </row>
    <row r="34" spans="1:9" ht="12.75" customHeight="1" x14ac:dyDescent="0.25">
      <c r="A34" s="612" t="s">
        <v>3</v>
      </c>
      <c r="B34" s="528" t="s">
        <v>557</v>
      </c>
      <c r="C34" s="532" t="s">
        <v>399</v>
      </c>
      <c r="D34" s="619">
        <v>12342</v>
      </c>
      <c r="E34" s="619">
        <v>12395</v>
      </c>
      <c r="F34" s="613"/>
      <c r="G34" s="620">
        <f t="shared" si="6"/>
        <v>12395</v>
      </c>
      <c r="H34" s="613"/>
      <c r="I34" s="614">
        <f t="shared" ref="I34:I47" si="7">SUM(G34,H34)</f>
        <v>12395</v>
      </c>
    </row>
    <row r="35" spans="1:9" ht="12.75" customHeight="1" x14ac:dyDescent="0.25">
      <c r="A35" s="612" t="s">
        <v>49</v>
      </c>
      <c r="B35" s="528" t="s">
        <v>558</v>
      </c>
      <c r="C35" s="530" t="s">
        <v>69</v>
      </c>
      <c r="D35" s="619">
        <v>22614</v>
      </c>
      <c r="E35" s="619">
        <v>24985</v>
      </c>
      <c r="F35" s="613"/>
      <c r="G35" s="620">
        <f t="shared" si="6"/>
        <v>24985</v>
      </c>
      <c r="H35" s="613">
        <v>577</v>
      </c>
      <c r="I35" s="614">
        <f t="shared" si="7"/>
        <v>25562</v>
      </c>
    </row>
    <row r="36" spans="1:9" ht="12.75" customHeight="1" x14ac:dyDescent="0.25">
      <c r="A36" s="612" t="s">
        <v>12</v>
      </c>
      <c r="B36" s="528" t="s">
        <v>559</v>
      </c>
      <c r="C36" s="529" t="s">
        <v>513</v>
      </c>
      <c r="D36" s="619"/>
      <c r="E36" s="619"/>
      <c r="F36" s="613"/>
      <c r="G36" s="620">
        <f t="shared" si="6"/>
        <v>0</v>
      </c>
      <c r="H36" s="613"/>
      <c r="I36" s="614">
        <f t="shared" si="7"/>
        <v>0</v>
      </c>
    </row>
    <row r="37" spans="1:9" ht="12.75" customHeight="1" x14ac:dyDescent="0.25">
      <c r="A37" s="612" t="s">
        <v>50</v>
      </c>
      <c r="B37" s="528" t="s">
        <v>560</v>
      </c>
      <c r="C37" s="530" t="s">
        <v>514</v>
      </c>
      <c r="D37" s="619"/>
      <c r="E37" s="619"/>
      <c r="F37" s="613"/>
      <c r="G37" s="620">
        <f t="shared" si="6"/>
        <v>0</v>
      </c>
      <c r="H37" s="613"/>
      <c r="I37" s="614">
        <f t="shared" si="7"/>
        <v>0</v>
      </c>
    </row>
    <row r="38" spans="1:9" ht="12.75" customHeight="1" x14ac:dyDescent="0.25">
      <c r="A38" s="612" t="s">
        <v>13</v>
      </c>
      <c r="B38" s="528" t="s">
        <v>759</v>
      </c>
      <c r="C38" s="529" t="s">
        <v>70</v>
      </c>
      <c r="D38" s="619"/>
      <c r="E38" s="619"/>
      <c r="F38" s="613"/>
      <c r="G38" s="620">
        <f t="shared" si="6"/>
        <v>0</v>
      </c>
      <c r="H38" s="613"/>
      <c r="I38" s="614">
        <f t="shared" si="7"/>
        <v>0</v>
      </c>
    </row>
    <row r="39" spans="1:9" ht="12.75" customHeight="1" x14ac:dyDescent="0.25">
      <c r="A39" s="612" t="s">
        <v>51</v>
      </c>
      <c r="B39" s="528"/>
      <c r="C39" s="533" t="s">
        <v>71</v>
      </c>
      <c r="D39" s="621">
        <f>SUM(D33:D38)</f>
        <v>97276</v>
      </c>
      <c r="E39" s="621">
        <f>SUM(E33:E38)</f>
        <v>100982</v>
      </c>
      <c r="F39" s="621">
        <f t="shared" ref="F39:I39" si="8">SUM(F33:F38)</f>
        <v>0</v>
      </c>
      <c r="G39" s="621">
        <f t="shared" si="8"/>
        <v>100982</v>
      </c>
      <c r="H39" s="621">
        <f t="shared" si="8"/>
        <v>577</v>
      </c>
      <c r="I39" s="622">
        <f t="shared" si="8"/>
        <v>101559</v>
      </c>
    </row>
    <row r="40" spans="1:9" ht="12.75" customHeight="1" x14ac:dyDescent="0.25">
      <c r="A40" s="612" t="s">
        <v>14</v>
      </c>
      <c r="B40" s="528" t="s">
        <v>561</v>
      </c>
      <c r="C40" s="532" t="s">
        <v>72</v>
      </c>
      <c r="D40" s="619"/>
      <c r="E40" s="619"/>
      <c r="F40" s="613"/>
      <c r="G40" s="620">
        <f t="shared" si="6"/>
        <v>0</v>
      </c>
      <c r="H40" s="613"/>
      <c r="I40" s="614">
        <f t="shared" si="7"/>
        <v>0</v>
      </c>
    </row>
    <row r="41" spans="1:9" s="39" customFormat="1" ht="12.75" customHeight="1" x14ac:dyDescent="0.25">
      <c r="A41" s="612" t="s">
        <v>52</v>
      </c>
      <c r="B41" s="528" t="s">
        <v>562</v>
      </c>
      <c r="C41" s="530" t="s">
        <v>515</v>
      </c>
      <c r="D41" s="621"/>
      <c r="E41" s="621"/>
      <c r="F41" s="615"/>
      <c r="G41" s="620">
        <f t="shared" si="6"/>
        <v>0</v>
      </c>
      <c r="H41" s="615"/>
      <c r="I41" s="614">
        <f t="shared" si="7"/>
        <v>0</v>
      </c>
    </row>
    <row r="42" spans="1:9" ht="12.75" customHeight="1" x14ac:dyDescent="0.25">
      <c r="A42" s="612" t="s">
        <v>15</v>
      </c>
      <c r="B42" s="528" t="s">
        <v>563</v>
      </c>
      <c r="C42" s="529" t="s">
        <v>516</v>
      </c>
      <c r="D42" s="619"/>
      <c r="E42" s="619"/>
      <c r="F42" s="613"/>
      <c r="G42" s="620">
        <f t="shared" si="6"/>
        <v>0</v>
      </c>
      <c r="H42" s="613"/>
      <c r="I42" s="614">
        <f t="shared" si="7"/>
        <v>0</v>
      </c>
    </row>
    <row r="43" spans="1:9" ht="12.75" customHeight="1" x14ac:dyDescent="0.25">
      <c r="A43" s="612" t="s">
        <v>16</v>
      </c>
      <c r="B43" s="528" t="s">
        <v>759</v>
      </c>
      <c r="C43" s="532" t="s">
        <v>517</v>
      </c>
      <c r="D43" s="619"/>
      <c r="E43" s="619"/>
      <c r="F43" s="613"/>
      <c r="G43" s="620">
        <f t="shared" si="6"/>
        <v>0</v>
      </c>
      <c r="H43" s="613"/>
      <c r="I43" s="614">
        <f t="shared" si="7"/>
        <v>0</v>
      </c>
    </row>
    <row r="44" spans="1:9" ht="12.75" customHeight="1" x14ac:dyDescent="0.25">
      <c r="A44" s="612" t="s">
        <v>18</v>
      </c>
      <c r="B44" s="528"/>
      <c r="C44" s="535" t="s">
        <v>73</v>
      </c>
      <c r="D44" s="621">
        <f>SUM(D40:D43)</f>
        <v>0</v>
      </c>
      <c r="E44" s="621">
        <f>SUM(E40:E43)</f>
        <v>0</v>
      </c>
      <c r="F44" s="621">
        <f t="shared" ref="F44:I44" si="9">SUM(F40:F43)</f>
        <v>0</v>
      </c>
      <c r="G44" s="621">
        <f t="shared" si="9"/>
        <v>0</v>
      </c>
      <c r="H44" s="621">
        <f t="shared" si="9"/>
        <v>0</v>
      </c>
      <c r="I44" s="622">
        <f t="shared" si="9"/>
        <v>0</v>
      </c>
    </row>
    <row r="45" spans="1:9" ht="12.75" customHeight="1" x14ac:dyDescent="0.25">
      <c r="A45" s="612" t="s">
        <v>19</v>
      </c>
      <c r="B45" s="528"/>
      <c r="C45" s="535" t="s">
        <v>74</v>
      </c>
      <c r="D45" s="621">
        <f>SUM(D44,D39)</f>
        <v>97276</v>
      </c>
      <c r="E45" s="621">
        <f>SUM(E44,E39)</f>
        <v>100982</v>
      </c>
      <c r="F45" s="621">
        <f t="shared" ref="F45:I45" si="10">SUM(F44,F39)</f>
        <v>0</v>
      </c>
      <c r="G45" s="621">
        <f t="shared" si="10"/>
        <v>100982</v>
      </c>
      <c r="H45" s="621">
        <f t="shared" si="10"/>
        <v>577</v>
      </c>
      <c r="I45" s="622">
        <f t="shared" si="10"/>
        <v>101559</v>
      </c>
    </row>
    <row r="46" spans="1:9" ht="12.75" customHeight="1" x14ac:dyDescent="0.25">
      <c r="A46" s="612" t="s">
        <v>20</v>
      </c>
      <c r="B46" s="528" t="s">
        <v>564</v>
      </c>
      <c r="C46" s="529" t="s">
        <v>518</v>
      </c>
      <c r="D46" s="619"/>
      <c r="E46" s="619"/>
      <c r="F46" s="613"/>
      <c r="G46" s="620">
        <f t="shared" si="6"/>
        <v>0</v>
      </c>
      <c r="H46" s="613"/>
      <c r="I46" s="614">
        <f t="shared" si="7"/>
        <v>0</v>
      </c>
    </row>
    <row r="47" spans="1:9" ht="12.75" customHeight="1" x14ac:dyDescent="0.25">
      <c r="A47" s="612" t="s">
        <v>21</v>
      </c>
      <c r="B47" s="528" t="s">
        <v>565</v>
      </c>
      <c r="C47" s="529" t="s">
        <v>519</v>
      </c>
      <c r="D47" s="619"/>
      <c r="E47" s="619"/>
      <c r="F47" s="613"/>
      <c r="G47" s="620">
        <f t="shared" si="6"/>
        <v>0</v>
      </c>
      <c r="H47" s="613"/>
      <c r="I47" s="614">
        <f t="shared" si="7"/>
        <v>0</v>
      </c>
    </row>
    <row r="48" spans="1:9" ht="12.75" customHeight="1" x14ac:dyDescent="0.25">
      <c r="A48" s="612" t="s">
        <v>22</v>
      </c>
      <c r="B48" s="528" t="s">
        <v>566</v>
      </c>
      <c r="C48" s="535" t="s">
        <v>75</v>
      </c>
      <c r="D48" s="621">
        <f>SUM(D46:D47)</f>
        <v>0</v>
      </c>
      <c r="E48" s="621">
        <f>SUM(E46:E47)</f>
        <v>0</v>
      </c>
      <c r="F48" s="621">
        <f t="shared" ref="F48:I48" si="11">SUM(F46:F47)</f>
        <v>0</v>
      </c>
      <c r="G48" s="621">
        <f t="shared" si="11"/>
        <v>0</v>
      </c>
      <c r="H48" s="621">
        <f t="shared" si="11"/>
        <v>0</v>
      </c>
      <c r="I48" s="622">
        <f t="shared" si="11"/>
        <v>0</v>
      </c>
    </row>
    <row r="49" spans="1:9" ht="12.75" customHeight="1" thickBot="1" x14ac:dyDescent="0.3">
      <c r="A49" s="784" t="s">
        <v>23</v>
      </c>
      <c r="B49" s="537"/>
      <c r="C49" s="538" t="s">
        <v>76</v>
      </c>
      <c r="D49" s="623">
        <f>SUM(D45,D48)</f>
        <v>97276</v>
      </c>
      <c r="E49" s="623">
        <f>SUM(E45,E48)</f>
        <v>100982</v>
      </c>
      <c r="F49" s="623">
        <f t="shared" ref="F49:I49" si="12">SUM(F45,F48)</f>
        <v>0</v>
      </c>
      <c r="G49" s="623">
        <f t="shared" si="12"/>
        <v>100982</v>
      </c>
      <c r="H49" s="623">
        <f t="shared" si="12"/>
        <v>577</v>
      </c>
      <c r="I49" s="624">
        <f t="shared" si="12"/>
        <v>101559</v>
      </c>
    </row>
    <row r="50" spans="1:9" ht="25.5" customHeight="1" x14ac:dyDescent="0.25">
      <c r="A50" s="41"/>
      <c r="B50" s="41"/>
      <c r="C50" s="42"/>
      <c r="D50" s="43"/>
      <c r="E50" s="43"/>
    </row>
    <row r="51" spans="1:9" ht="25.5" customHeight="1" x14ac:dyDescent="0.25">
      <c r="A51" s="41"/>
      <c r="B51" s="41"/>
      <c r="C51" s="42"/>
      <c r="D51" s="43"/>
      <c r="E51" s="43"/>
    </row>
    <row r="52" spans="1:9" ht="25.5" customHeight="1" x14ac:dyDescent="0.25">
      <c r="A52" s="41"/>
      <c r="B52" s="41"/>
      <c r="C52" s="42"/>
      <c r="D52" s="43"/>
      <c r="E52" s="43"/>
    </row>
    <row r="53" spans="1:9" ht="25.5" customHeight="1" x14ac:dyDescent="0.25">
      <c r="A53" s="41"/>
      <c r="B53" s="41"/>
      <c r="C53" s="42"/>
      <c r="D53" s="43"/>
      <c r="E53" s="43"/>
    </row>
    <row r="54" spans="1:9" ht="25.5" customHeight="1" x14ac:dyDescent="0.25">
      <c r="A54" s="41"/>
      <c r="B54" s="41"/>
      <c r="C54" s="42"/>
      <c r="D54" s="43"/>
      <c r="E54" s="43"/>
    </row>
    <row r="55" spans="1:9" ht="25.5" customHeight="1" x14ac:dyDescent="0.25">
      <c r="A55" s="41"/>
      <c r="B55" s="41"/>
      <c r="C55" s="42"/>
      <c r="D55" s="43"/>
      <c r="E55" s="43"/>
    </row>
    <row r="56" spans="1:9" ht="25.5" customHeight="1" x14ac:dyDescent="0.25">
      <c r="A56" s="41"/>
      <c r="B56" s="41"/>
      <c r="C56" s="42"/>
      <c r="D56" s="43"/>
      <c r="E56" s="43"/>
    </row>
    <row r="57" spans="1:9" ht="25.5" customHeight="1" x14ac:dyDescent="0.25">
      <c r="A57" s="41"/>
      <c r="B57" s="41"/>
      <c r="C57" s="42"/>
      <c r="D57" s="43"/>
      <c r="E57" s="43"/>
    </row>
    <row r="58" spans="1:9" x14ac:dyDescent="0.25">
      <c r="A58" s="44"/>
      <c r="B58" s="44"/>
      <c r="C58" s="44"/>
      <c r="D58" s="44"/>
      <c r="E58" s="44"/>
    </row>
    <row r="59" spans="1:9" x14ac:dyDescent="0.25">
      <c r="A59" s="44"/>
      <c r="B59" s="44"/>
      <c r="C59" s="45"/>
      <c r="D59" s="46"/>
      <c r="E59" s="46"/>
    </row>
    <row r="60" spans="1:9" x14ac:dyDescent="0.25">
      <c r="A60" s="44"/>
      <c r="B60" s="44"/>
      <c r="C60" s="47"/>
      <c r="D60" s="47"/>
      <c r="E60" s="47"/>
    </row>
    <row r="61" spans="1:9" x14ac:dyDescent="0.25">
      <c r="A61" s="44"/>
      <c r="B61" s="44"/>
      <c r="C61" s="47"/>
      <c r="D61" s="48"/>
      <c r="E61" s="48"/>
    </row>
    <row r="62" spans="1:9" x14ac:dyDescent="0.25">
      <c r="A62" s="44"/>
      <c r="B62" s="44"/>
      <c r="C62" s="47"/>
      <c r="D62" s="48"/>
      <c r="E62" s="48"/>
    </row>
    <row r="63" spans="1:9" x14ac:dyDescent="0.25">
      <c r="A63" s="44"/>
      <c r="B63" s="44"/>
      <c r="C63" s="47"/>
      <c r="D63" s="48"/>
      <c r="E63" s="48"/>
    </row>
    <row r="64" spans="1:9" x14ac:dyDescent="0.25">
      <c r="A64" s="44"/>
      <c r="B64" s="44"/>
      <c r="C64" s="47"/>
      <c r="D64" s="48"/>
      <c r="E64" s="48"/>
    </row>
    <row r="65" spans="1:5" x14ac:dyDescent="0.25">
      <c r="A65" s="44"/>
      <c r="B65" s="44"/>
      <c r="C65" s="47"/>
      <c r="D65" s="48"/>
      <c r="E65" s="48"/>
    </row>
    <row r="66" spans="1:5" x14ac:dyDescent="0.25">
      <c r="A66" s="44"/>
      <c r="B66" s="44"/>
      <c r="C66" s="47"/>
      <c r="D66" s="48"/>
      <c r="E66" s="48"/>
    </row>
    <row r="67" spans="1:5" x14ac:dyDescent="0.25">
      <c r="A67" s="44"/>
      <c r="B67" s="44"/>
      <c r="C67" s="47"/>
      <c r="D67" s="48"/>
      <c r="E67" s="48"/>
    </row>
    <row r="68" spans="1:5" x14ac:dyDescent="0.25">
      <c r="A68" s="44"/>
      <c r="B68" s="44"/>
      <c r="C68" s="47"/>
      <c r="D68" s="48"/>
      <c r="E68" s="48"/>
    </row>
    <row r="69" spans="1:5" x14ac:dyDescent="0.25">
      <c r="A69" s="44"/>
      <c r="B69" s="44"/>
      <c r="C69" s="47"/>
      <c r="D69" s="47"/>
      <c r="E69" s="47"/>
    </row>
    <row r="70" spans="1:5" x14ac:dyDescent="0.25">
      <c r="A70" s="44"/>
      <c r="B70" s="44"/>
      <c r="C70" s="47"/>
      <c r="D70" s="47"/>
      <c r="E70" s="47"/>
    </row>
    <row r="71" spans="1:5" x14ac:dyDescent="0.25">
      <c r="A71" s="44"/>
      <c r="B71" s="44"/>
      <c r="C71" s="47"/>
      <c r="D71" s="47"/>
      <c r="E71" s="47"/>
    </row>
    <row r="72" spans="1:5" x14ac:dyDescent="0.25">
      <c r="A72" s="44"/>
      <c r="B72" s="44"/>
    </row>
    <row r="73" spans="1:5" x14ac:dyDescent="0.25">
      <c r="A73" s="44"/>
      <c r="B73" s="44"/>
      <c r="C73" s="49"/>
      <c r="D73" s="49"/>
      <c r="E73" s="49"/>
    </row>
    <row r="74" spans="1:5" x14ac:dyDescent="0.25">
      <c r="A74" s="44"/>
      <c r="B74" s="44"/>
      <c r="C74" s="50"/>
      <c r="D74" s="50"/>
      <c r="E74" s="50"/>
    </row>
    <row r="75" spans="1:5" x14ac:dyDescent="0.25">
      <c r="A75" s="44"/>
      <c r="B75" s="44"/>
    </row>
    <row r="76" spans="1:5" x14ac:dyDescent="0.25">
      <c r="A76" s="44"/>
      <c r="B76" s="44"/>
    </row>
    <row r="77" spans="1:5" x14ac:dyDescent="0.25">
      <c r="A77" s="44"/>
      <c r="B77" s="44"/>
      <c r="C77" s="44"/>
      <c r="D77" s="44"/>
      <c r="E77" s="44"/>
    </row>
    <row r="78" spans="1:5" ht="20.100000000000001" customHeight="1" x14ac:dyDescent="0.25">
      <c r="A78" s="44"/>
      <c r="B78" s="44"/>
      <c r="C78" s="44"/>
      <c r="D78" s="44"/>
      <c r="E78" s="44"/>
    </row>
    <row r="79" spans="1:5" ht="20.100000000000001" customHeight="1" x14ac:dyDescent="0.25">
      <c r="A79" s="44"/>
      <c r="B79" s="44"/>
      <c r="C79" s="44"/>
      <c r="D79" s="44"/>
      <c r="E79" s="44"/>
    </row>
    <row r="80" spans="1:5" ht="20.100000000000001" customHeight="1" x14ac:dyDescent="0.25">
      <c r="C80" s="44"/>
      <c r="D80" s="44"/>
      <c r="E80" s="44"/>
    </row>
    <row r="81" spans="3:5" ht="20.100000000000001" customHeight="1" x14ac:dyDescent="0.25">
      <c r="C81" s="44"/>
      <c r="D81" s="44"/>
      <c r="E81" s="44"/>
    </row>
    <row r="82" spans="3:5" x14ac:dyDescent="0.25">
      <c r="C82" s="44"/>
      <c r="D82" s="44"/>
      <c r="E82" s="44"/>
    </row>
    <row r="83" spans="3:5" x14ac:dyDescent="0.25">
      <c r="C83" s="44"/>
      <c r="D83" s="44"/>
      <c r="E83" s="44"/>
    </row>
    <row r="84" spans="3:5" x14ac:dyDescent="0.25">
      <c r="C84" s="44"/>
      <c r="D84" s="44"/>
      <c r="E84" s="44"/>
    </row>
    <row r="85" spans="3:5" x14ac:dyDescent="0.25">
      <c r="C85" s="44"/>
      <c r="D85" s="44"/>
      <c r="E85" s="44"/>
    </row>
  </sheetData>
  <mergeCells count="20">
    <mergeCell ref="A1:I1"/>
    <mergeCell ref="A29:I29"/>
    <mergeCell ref="F2:F3"/>
    <mergeCell ref="G2:G3"/>
    <mergeCell ref="F30:F31"/>
    <mergeCell ref="G30:G31"/>
    <mergeCell ref="A2:A3"/>
    <mergeCell ref="B30:B31"/>
    <mergeCell ref="B2:B3"/>
    <mergeCell ref="C30:C31"/>
    <mergeCell ref="D30:D31"/>
    <mergeCell ref="E30:E31"/>
    <mergeCell ref="C2:C3"/>
    <mergeCell ref="D2:D3"/>
    <mergeCell ref="E2:E3"/>
    <mergeCell ref="A30:A31"/>
    <mergeCell ref="H2:H3"/>
    <mergeCell ref="I2:I3"/>
    <mergeCell ref="H30:H31"/>
    <mergeCell ref="I30:I31"/>
  </mergeCells>
  <printOptions horizontalCentered="1"/>
  <pageMargins left="0.59055118110236227" right="0.19685039370078741" top="0.98425196850393704" bottom="0.23622047244094491" header="0.47244094488188981" footer="0.51181102362204722"/>
  <pageSetup paperSize="9" scale="80" orientation="portrait" r:id="rId1"/>
  <headerFooter alignWithMargins="0">
    <oddHeader>&amp;L&amp;"Times New Roman,Félkövér"&amp;12Címszám: 1.Alcímszám: -&amp;C&amp;"Times New Roman,Félkövér"&amp;12Halimbai Hársfa Óvoda és Családi Bölcsőde (eFt)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5"/>
  <sheetViews>
    <sheetView view="pageLayout" zoomScaleNormal="100" workbookViewId="0">
      <selection activeCell="A2" sqref="A2:A3"/>
    </sheetView>
  </sheetViews>
  <sheetFormatPr defaultColWidth="8.85546875" defaultRowHeight="15" x14ac:dyDescent="0.25"/>
  <cols>
    <col min="1" max="2" width="5.28515625" style="40" customWidth="1"/>
    <col min="3" max="3" width="48.5703125" style="40" customWidth="1"/>
    <col min="4" max="4" width="11.7109375" style="40" hidden="1" customWidth="1"/>
    <col min="5" max="5" width="13.42578125" style="40" customWidth="1"/>
    <col min="6" max="6" width="11.7109375" style="40" hidden="1" customWidth="1"/>
    <col min="7" max="7" width="12" style="40" customWidth="1"/>
    <col min="8" max="8" width="12.28515625" style="40" customWidth="1"/>
    <col min="9" max="9" width="13" style="40" customWidth="1"/>
    <col min="10" max="257" width="8.85546875" style="40"/>
    <col min="258" max="258" width="5.28515625" style="40" customWidth="1"/>
    <col min="259" max="259" width="48.5703125" style="40" customWidth="1"/>
    <col min="260" max="261" width="11.7109375" style="40" customWidth="1"/>
    <col min="262" max="513" width="8.85546875" style="40"/>
    <col min="514" max="514" width="5.28515625" style="40" customWidth="1"/>
    <col min="515" max="515" width="48.5703125" style="40" customWidth="1"/>
    <col min="516" max="517" width="11.7109375" style="40" customWidth="1"/>
    <col min="518" max="769" width="8.85546875" style="40"/>
    <col min="770" max="770" width="5.28515625" style="40" customWidth="1"/>
    <col min="771" max="771" width="48.5703125" style="40" customWidth="1"/>
    <col min="772" max="773" width="11.7109375" style="40" customWidth="1"/>
    <col min="774" max="1025" width="8.85546875" style="40"/>
    <col min="1026" max="1026" width="5.28515625" style="40" customWidth="1"/>
    <col min="1027" max="1027" width="48.5703125" style="40" customWidth="1"/>
    <col min="1028" max="1029" width="11.7109375" style="40" customWidth="1"/>
    <col min="1030" max="1281" width="8.85546875" style="40"/>
    <col min="1282" max="1282" width="5.28515625" style="40" customWidth="1"/>
    <col min="1283" max="1283" width="48.5703125" style="40" customWidth="1"/>
    <col min="1284" max="1285" width="11.7109375" style="40" customWidth="1"/>
    <col min="1286" max="1537" width="8.85546875" style="40"/>
    <col min="1538" max="1538" width="5.28515625" style="40" customWidth="1"/>
    <col min="1539" max="1539" width="48.5703125" style="40" customWidth="1"/>
    <col min="1540" max="1541" width="11.7109375" style="40" customWidth="1"/>
    <col min="1542" max="1793" width="8.85546875" style="40"/>
    <col min="1794" max="1794" width="5.28515625" style="40" customWidth="1"/>
    <col min="1795" max="1795" width="48.5703125" style="40" customWidth="1"/>
    <col min="1796" max="1797" width="11.7109375" style="40" customWidth="1"/>
    <col min="1798" max="2049" width="8.85546875" style="40"/>
    <col min="2050" max="2050" width="5.28515625" style="40" customWidth="1"/>
    <col min="2051" max="2051" width="48.5703125" style="40" customWidth="1"/>
    <col min="2052" max="2053" width="11.7109375" style="40" customWidth="1"/>
    <col min="2054" max="2305" width="8.85546875" style="40"/>
    <col min="2306" max="2306" width="5.28515625" style="40" customWidth="1"/>
    <col min="2307" max="2307" width="48.5703125" style="40" customWidth="1"/>
    <col min="2308" max="2309" width="11.7109375" style="40" customWidth="1"/>
    <col min="2310" max="2561" width="8.85546875" style="40"/>
    <col min="2562" max="2562" width="5.28515625" style="40" customWidth="1"/>
    <col min="2563" max="2563" width="48.5703125" style="40" customWidth="1"/>
    <col min="2564" max="2565" width="11.7109375" style="40" customWidth="1"/>
    <col min="2566" max="2817" width="8.85546875" style="40"/>
    <col min="2818" max="2818" width="5.28515625" style="40" customWidth="1"/>
    <col min="2819" max="2819" width="48.5703125" style="40" customWidth="1"/>
    <col min="2820" max="2821" width="11.7109375" style="40" customWidth="1"/>
    <col min="2822" max="3073" width="8.85546875" style="40"/>
    <col min="3074" max="3074" width="5.28515625" style="40" customWidth="1"/>
    <col min="3075" max="3075" width="48.5703125" style="40" customWidth="1"/>
    <col min="3076" max="3077" width="11.7109375" style="40" customWidth="1"/>
    <col min="3078" max="3329" width="8.85546875" style="40"/>
    <col min="3330" max="3330" width="5.28515625" style="40" customWidth="1"/>
    <col min="3331" max="3331" width="48.5703125" style="40" customWidth="1"/>
    <col min="3332" max="3333" width="11.7109375" style="40" customWidth="1"/>
    <col min="3334" max="3585" width="8.85546875" style="40"/>
    <col min="3586" max="3586" width="5.28515625" style="40" customWidth="1"/>
    <col min="3587" max="3587" width="48.5703125" style="40" customWidth="1"/>
    <col min="3588" max="3589" width="11.7109375" style="40" customWidth="1"/>
    <col min="3590" max="3841" width="8.85546875" style="40"/>
    <col min="3842" max="3842" width="5.28515625" style="40" customWidth="1"/>
    <col min="3843" max="3843" width="48.5703125" style="40" customWidth="1"/>
    <col min="3844" max="3845" width="11.7109375" style="40" customWidth="1"/>
    <col min="3846" max="4097" width="8.85546875" style="40"/>
    <col min="4098" max="4098" width="5.28515625" style="40" customWidth="1"/>
    <col min="4099" max="4099" width="48.5703125" style="40" customWidth="1"/>
    <col min="4100" max="4101" width="11.7109375" style="40" customWidth="1"/>
    <col min="4102" max="4353" width="8.85546875" style="40"/>
    <col min="4354" max="4354" width="5.28515625" style="40" customWidth="1"/>
    <col min="4355" max="4355" width="48.5703125" style="40" customWidth="1"/>
    <col min="4356" max="4357" width="11.7109375" style="40" customWidth="1"/>
    <col min="4358" max="4609" width="8.85546875" style="40"/>
    <col min="4610" max="4610" width="5.28515625" style="40" customWidth="1"/>
    <col min="4611" max="4611" width="48.5703125" style="40" customWidth="1"/>
    <col min="4612" max="4613" width="11.7109375" style="40" customWidth="1"/>
    <col min="4614" max="4865" width="8.85546875" style="40"/>
    <col min="4866" max="4866" width="5.28515625" style="40" customWidth="1"/>
    <col min="4867" max="4867" width="48.5703125" style="40" customWidth="1"/>
    <col min="4868" max="4869" width="11.7109375" style="40" customWidth="1"/>
    <col min="4870" max="5121" width="8.85546875" style="40"/>
    <col min="5122" max="5122" width="5.28515625" style="40" customWidth="1"/>
    <col min="5123" max="5123" width="48.5703125" style="40" customWidth="1"/>
    <col min="5124" max="5125" width="11.7109375" style="40" customWidth="1"/>
    <col min="5126" max="5377" width="8.85546875" style="40"/>
    <col min="5378" max="5378" width="5.28515625" style="40" customWidth="1"/>
    <col min="5379" max="5379" width="48.5703125" style="40" customWidth="1"/>
    <col min="5380" max="5381" width="11.7109375" style="40" customWidth="1"/>
    <col min="5382" max="5633" width="8.85546875" style="40"/>
    <col min="5634" max="5634" width="5.28515625" style="40" customWidth="1"/>
    <col min="5635" max="5635" width="48.5703125" style="40" customWidth="1"/>
    <col min="5636" max="5637" width="11.7109375" style="40" customWidth="1"/>
    <col min="5638" max="5889" width="8.85546875" style="40"/>
    <col min="5890" max="5890" width="5.28515625" style="40" customWidth="1"/>
    <col min="5891" max="5891" width="48.5703125" style="40" customWidth="1"/>
    <col min="5892" max="5893" width="11.7109375" style="40" customWidth="1"/>
    <col min="5894" max="6145" width="8.85546875" style="40"/>
    <col min="6146" max="6146" width="5.28515625" style="40" customWidth="1"/>
    <col min="6147" max="6147" width="48.5703125" style="40" customWidth="1"/>
    <col min="6148" max="6149" width="11.7109375" style="40" customWidth="1"/>
    <col min="6150" max="6401" width="8.85546875" style="40"/>
    <col min="6402" max="6402" width="5.28515625" style="40" customWidth="1"/>
    <col min="6403" max="6403" width="48.5703125" style="40" customWidth="1"/>
    <col min="6404" max="6405" width="11.7109375" style="40" customWidth="1"/>
    <col min="6406" max="6657" width="8.85546875" style="40"/>
    <col min="6658" max="6658" width="5.28515625" style="40" customWidth="1"/>
    <col min="6659" max="6659" width="48.5703125" style="40" customWidth="1"/>
    <col min="6660" max="6661" width="11.7109375" style="40" customWidth="1"/>
    <col min="6662" max="6913" width="8.85546875" style="40"/>
    <col min="6914" max="6914" width="5.28515625" style="40" customWidth="1"/>
    <col min="6915" max="6915" width="48.5703125" style="40" customWidth="1"/>
    <col min="6916" max="6917" width="11.7109375" style="40" customWidth="1"/>
    <col min="6918" max="7169" width="8.85546875" style="40"/>
    <col min="7170" max="7170" width="5.28515625" style="40" customWidth="1"/>
    <col min="7171" max="7171" width="48.5703125" style="40" customWidth="1"/>
    <col min="7172" max="7173" width="11.7109375" style="40" customWidth="1"/>
    <col min="7174" max="7425" width="8.85546875" style="40"/>
    <col min="7426" max="7426" width="5.28515625" style="40" customWidth="1"/>
    <col min="7427" max="7427" width="48.5703125" style="40" customWidth="1"/>
    <col min="7428" max="7429" width="11.7109375" style="40" customWidth="1"/>
    <col min="7430" max="7681" width="8.85546875" style="40"/>
    <col min="7682" max="7682" width="5.28515625" style="40" customWidth="1"/>
    <col min="7683" max="7683" width="48.5703125" style="40" customWidth="1"/>
    <col min="7684" max="7685" width="11.7109375" style="40" customWidth="1"/>
    <col min="7686" max="7937" width="8.85546875" style="40"/>
    <col min="7938" max="7938" width="5.28515625" style="40" customWidth="1"/>
    <col min="7939" max="7939" width="48.5703125" style="40" customWidth="1"/>
    <col min="7940" max="7941" width="11.7109375" style="40" customWidth="1"/>
    <col min="7942" max="8193" width="8.85546875" style="40"/>
    <col min="8194" max="8194" width="5.28515625" style="40" customWidth="1"/>
    <col min="8195" max="8195" width="48.5703125" style="40" customWidth="1"/>
    <col min="8196" max="8197" width="11.7109375" style="40" customWidth="1"/>
    <col min="8198" max="8449" width="8.85546875" style="40"/>
    <col min="8450" max="8450" width="5.28515625" style="40" customWidth="1"/>
    <col min="8451" max="8451" width="48.5703125" style="40" customWidth="1"/>
    <col min="8452" max="8453" width="11.7109375" style="40" customWidth="1"/>
    <col min="8454" max="8705" width="8.85546875" style="40"/>
    <col min="8706" max="8706" width="5.28515625" style="40" customWidth="1"/>
    <col min="8707" max="8707" width="48.5703125" style="40" customWidth="1"/>
    <col min="8708" max="8709" width="11.7109375" style="40" customWidth="1"/>
    <col min="8710" max="8961" width="8.85546875" style="40"/>
    <col min="8962" max="8962" width="5.28515625" style="40" customWidth="1"/>
    <col min="8963" max="8963" width="48.5703125" style="40" customWidth="1"/>
    <col min="8964" max="8965" width="11.7109375" style="40" customWidth="1"/>
    <col min="8966" max="9217" width="8.85546875" style="40"/>
    <col min="9218" max="9218" width="5.28515625" style="40" customWidth="1"/>
    <col min="9219" max="9219" width="48.5703125" style="40" customWidth="1"/>
    <col min="9220" max="9221" width="11.7109375" style="40" customWidth="1"/>
    <col min="9222" max="9473" width="8.85546875" style="40"/>
    <col min="9474" max="9474" width="5.28515625" style="40" customWidth="1"/>
    <col min="9475" max="9475" width="48.5703125" style="40" customWidth="1"/>
    <col min="9476" max="9477" width="11.7109375" style="40" customWidth="1"/>
    <col min="9478" max="9729" width="8.85546875" style="40"/>
    <col min="9730" max="9730" width="5.28515625" style="40" customWidth="1"/>
    <col min="9731" max="9731" width="48.5703125" style="40" customWidth="1"/>
    <col min="9732" max="9733" width="11.7109375" style="40" customWidth="1"/>
    <col min="9734" max="9985" width="8.85546875" style="40"/>
    <col min="9986" max="9986" width="5.28515625" style="40" customWidth="1"/>
    <col min="9987" max="9987" width="48.5703125" style="40" customWidth="1"/>
    <col min="9988" max="9989" width="11.7109375" style="40" customWidth="1"/>
    <col min="9990" max="10241" width="8.85546875" style="40"/>
    <col min="10242" max="10242" width="5.28515625" style="40" customWidth="1"/>
    <col min="10243" max="10243" width="48.5703125" style="40" customWidth="1"/>
    <col min="10244" max="10245" width="11.7109375" style="40" customWidth="1"/>
    <col min="10246" max="10497" width="8.85546875" style="40"/>
    <col min="10498" max="10498" width="5.28515625" style="40" customWidth="1"/>
    <col min="10499" max="10499" width="48.5703125" style="40" customWidth="1"/>
    <col min="10500" max="10501" width="11.7109375" style="40" customWidth="1"/>
    <col min="10502" max="10753" width="8.85546875" style="40"/>
    <col min="10754" max="10754" width="5.28515625" style="40" customWidth="1"/>
    <col min="10755" max="10755" width="48.5703125" style="40" customWidth="1"/>
    <col min="10756" max="10757" width="11.7109375" style="40" customWidth="1"/>
    <col min="10758" max="11009" width="8.85546875" style="40"/>
    <col min="11010" max="11010" width="5.28515625" style="40" customWidth="1"/>
    <col min="11011" max="11011" width="48.5703125" style="40" customWidth="1"/>
    <col min="11012" max="11013" width="11.7109375" style="40" customWidth="1"/>
    <col min="11014" max="11265" width="8.85546875" style="40"/>
    <col min="11266" max="11266" width="5.28515625" style="40" customWidth="1"/>
    <col min="11267" max="11267" width="48.5703125" style="40" customWidth="1"/>
    <col min="11268" max="11269" width="11.7109375" style="40" customWidth="1"/>
    <col min="11270" max="11521" width="8.85546875" style="40"/>
    <col min="11522" max="11522" width="5.28515625" style="40" customWidth="1"/>
    <col min="11523" max="11523" width="48.5703125" style="40" customWidth="1"/>
    <col min="11524" max="11525" width="11.7109375" style="40" customWidth="1"/>
    <col min="11526" max="11777" width="8.85546875" style="40"/>
    <col min="11778" max="11778" width="5.28515625" style="40" customWidth="1"/>
    <col min="11779" max="11779" width="48.5703125" style="40" customWidth="1"/>
    <col min="11780" max="11781" width="11.7109375" style="40" customWidth="1"/>
    <col min="11782" max="12033" width="8.85546875" style="40"/>
    <col min="12034" max="12034" width="5.28515625" style="40" customWidth="1"/>
    <col min="12035" max="12035" width="48.5703125" style="40" customWidth="1"/>
    <col min="12036" max="12037" width="11.7109375" style="40" customWidth="1"/>
    <col min="12038" max="12289" width="8.85546875" style="40"/>
    <col min="12290" max="12290" width="5.28515625" style="40" customWidth="1"/>
    <col min="12291" max="12291" width="48.5703125" style="40" customWidth="1"/>
    <col min="12292" max="12293" width="11.7109375" style="40" customWidth="1"/>
    <col min="12294" max="12545" width="8.85546875" style="40"/>
    <col min="12546" max="12546" width="5.28515625" style="40" customWidth="1"/>
    <col min="12547" max="12547" width="48.5703125" style="40" customWidth="1"/>
    <col min="12548" max="12549" width="11.7109375" style="40" customWidth="1"/>
    <col min="12550" max="12801" width="8.85546875" style="40"/>
    <col min="12802" max="12802" width="5.28515625" style="40" customWidth="1"/>
    <col min="12803" max="12803" width="48.5703125" style="40" customWidth="1"/>
    <col min="12804" max="12805" width="11.7109375" style="40" customWidth="1"/>
    <col min="12806" max="13057" width="8.85546875" style="40"/>
    <col min="13058" max="13058" width="5.28515625" style="40" customWidth="1"/>
    <col min="13059" max="13059" width="48.5703125" style="40" customWidth="1"/>
    <col min="13060" max="13061" width="11.7109375" style="40" customWidth="1"/>
    <col min="13062" max="13313" width="8.85546875" style="40"/>
    <col min="13314" max="13314" width="5.28515625" style="40" customWidth="1"/>
    <col min="13315" max="13315" width="48.5703125" style="40" customWidth="1"/>
    <col min="13316" max="13317" width="11.7109375" style="40" customWidth="1"/>
    <col min="13318" max="13569" width="8.85546875" style="40"/>
    <col min="13570" max="13570" width="5.28515625" style="40" customWidth="1"/>
    <col min="13571" max="13571" width="48.5703125" style="40" customWidth="1"/>
    <col min="13572" max="13573" width="11.7109375" style="40" customWidth="1"/>
    <col min="13574" max="13825" width="8.85546875" style="40"/>
    <col min="13826" max="13826" width="5.28515625" style="40" customWidth="1"/>
    <col min="13827" max="13827" width="48.5703125" style="40" customWidth="1"/>
    <col min="13828" max="13829" width="11.7109375" style="40" customWidth="1"/>
    <col min="13830" max="14081" width="8.85546875" style="40"/>
    <col min="14082" max="14082" width="5.28515625" style="40" customWidth="1"/>
    <col min="14083" max="14083" width="48.5703125" style="40" customWidth="1"/>
    <col min="14084" max="14085" width="11.7109375" style="40" customWidth="1"/>
    <col min="14086" max="14337" width="8.85546875" style="40"/>
    <col min="14338" max="14338" width="5.28515625" style="40" customWidth="1"/>
    <col min="14339" max="14339" width="48.5703125" style="40" customWidth="1"/>
    <col min="14340" max="14341" width="11.7109375" style="40" customWidth="1"/>
    <col min="14342" max="14593" width="8.85546875" style="40"/>
    <col min="14594" max="14594" width="5.28515625" style="40" customWidth="1"/>
    <col min="14595" max="14595" width="48.5703125" style="40" customWidth="1"/>
    <col min="14596" max="14597" width="11.7109375" style="40" customWidth="1"/>
    <col min="14598" max="14849" width="8.85546875" style="40"/>
    <col min="14850" max="14850" width="5.28515625" style="40" customWidth="1"/>
    <col min="14851" max="14851" width="48.5703125" style="40" customWidth="1"/>
    <col min="14852" max="14853" width="11.7109375" style="40" customWidth="1"/>
    <col min="14854" max="15105" width="8.85546875" style="40"/>
    <col min="15106" max="15106" width="5.28515625" style="40" customWidth="1"/>
    <col min="15107" max="15107" width="48.5703125" style="40" customWidth="1"/>
    <col min="15108" max="15109" width="11.7109375" style="40" customWidth="1"/>
    <col min="15110" max="15361" width="8.85546875" style="40"/>
    <col min="15362" max="15362" width="5.28515625" style="40" customWidth="1"/>
    <col min="15363" max="15363" width="48.5703125" style="40" customWidth="1"/>
    <col min="15364" max="15365" width="11.7109375" style="40" customWidth="1"/>
    <col min="15366" max="15617" width="8.85546875" style="40"/>
    <col min="15618" max="15618" width="5.28515625" style="40" customWidth="1"/>
    <col min="15619" max="15619" width="48.5703125" style="40" customWidth="1"/>
    <col min="15620" max="15621" width="11.7109375" style="40" customWidth="1"/>
    <col min="15622" max="15873" width="8.85546875" style="40"/>
    <col min="15874" max="15874" width="5.28515625" style="40" customWidth="1"/>
    <col min="15875" max="15875" width="48.5703125" style="40" customWidth="1"/>
    <col min="15876" max="15877" width="11.7109375" style="40" customWidth="1"/>
    <col min="15878" max="16129" width="8.85546875" style="40"/>
    <col min="16130" max="16130" width="5.28515625" style="40" customWidth="1"/>
    <col min="16131" max="16131" width="48.5703125" style="40" customWidth="1"/>
    <col min="16132" max="16133" width="11.7109375" style="40" customWidth="1"/>
    <col min="16134" max="16384" width="8.85546875" style="40"/>
  </cols>
  <sheetData>
    <row r="1" spans="1:9" s="37" customFormat="1" ht="25.5" customHeight="1" thickBot="1" x14ac:dyDescent="0.3">
      <c r="A1" s="847" t="s">
        <v>58</v>
      </c>
      <c r="B1" s="814"/>
      <c r="C1" s="814"/>
      <c r="D1" s="814"/>
      <c r="E1" s="814"/>
      <c r="F1" s="814"/>
      <c r="G1" s="814"/>
      <c r="H1" s="814"/>
      <c r="I1" s="814"/>
    </row>
    <row r="2" spans="1:9" s="38" customFormat="1" ht="15.75" customHeight="1" x14ac:dyDescent="0.2">
      <c r="A2" s="848"/>
      <c r="B2" s="849" t="s">
        <v>543</v>
      </c>
      <c r="C2" s="841" t="s">
        <v>59</v>
      </c>
      <c r="D2" s="843" t="s">
        <v>1225</v>
      </c>
      <c r="E2" s="843" t="s">
        <v>1239</v>
      </c>
      <c r="F2" s="841" t="s">
        <v>234</v>
      </c>
      <c r="G2" s="841" t="s">
        <v>1271</v>
      </c>
      <c r="H2" s="841" t="s">
        <v>234</v>
      </c>
      <c r="I2" s="845" t="s">
        <v>235</v>
      </c>
    </row>
    <row r="3" spans="1:9" s="39" customFormat="1" ht="30.75" customHeight="1" x14ac:dyDescent="0.2">
      <c r="A3" s="817"/>
      <c r="B3" s="850"/>
      <c r="C3" s="842"/>
      <c r="D3" s="844"/>
      <c r="E3" s="844"/>
      <c r="F3" s="842"/>
      <c r="G3" s="842"/>
      <c r="H3" s="842"/>
      <c r="I3" s="846"/>
    </row>
    <row r="4" spans="1:9" s="39" customFormat="1" ht="12.75" customHeight="1" x14ac:dyDescent="0.2">
      <c r="A4" s="608"/>
      <c r="B4" s="609"/>
      <c r="C4" s="610" t="s">
        <v>9</v>
      </c>
      <c r="D4" s="611" t="s">
        <v>10</v>
      </c>
      <c r="E4" s="611" t="s">
        <v>10</v>
      </c>
      <c r="F4" s="773" t="s">
        <v>11</v>
      </c>
      <c r="G4" s="773" t="s">
        <v>11</v>
      </c>
      <c r="H4" s="773" t="s">
        <v>236</v>
      </c>
      <c r="I4" s="503" t="s">
        <v>237</v>
      </c>
    </row>
    <row r="5" spans="1:9" ht="12.75" customHeight="1" x14ac:dyDescent="0.25">
      <c r="A5" s="612" t="s">
        <v>2</v>
      </c>
      <c r="B5" s="528" t="s">
        <v>542</v>
      </c>
      <c r="C5" s="529" t="s">
        <v>522</v>
      </c>
      <c r="D5" s="541">
        <v>24413</v>
      </c>
      <c r="E5" s="541">
        <v>24430</v>
      </c>
      <c r="F5" s="613"/>
      <c r="G5" s="613">
        <f>SUM(E5,F5)</f>
        <v>24430</v>
      </c>
      <c r="H5" s="613">
        <v>7879</v>
      </c>
      <c r="I5" s="614">
        <f>SUM(G5,H5)</f>
        <v>32309</v>
      </c>
    </row>
    <row r="6" spans="1:9" ht="12.75" customHeight="1" x14ac:dyDescent="0.25">
      <c r="A6" s="612" t="s">
        <v>3</v>
      </c>
      <c r="B6" s="528" t="s">
        <v>690</v>
      </c>
      <c r="C6" s="529" t="s">
        <v>720</v>
      </c>
      <c r="D6" s="541"/>
      <c r="E6" s="541"/>
      <c r="F6" s="613"/>
      <c r="G6" s="613">
        <f t="shared" ref="G6:G22" si="0">SUM(E6,F6)</f>
        <v>0</v>
      </c>
      <c r="H6" s="613"/>
      <c r="I6" s="614">
        <f t="shared" ref="I6:I22" si="1">SUM(G6,H6)</f>
        <v>0</v>
      </c>
    </row>
    <row r="7" spans="1:9" ht="12.75" customHeight="1" x14ac:dyDescent="0.25">
      <c r="A7" s="612" t="s">
        <v>49</v>
      </c>
      <c r="B7" s="528" t="s">
        <v>545</v>
      </c>
      <c r="C7" s="530" t="s">
        <v>524</v>
      </c>
      <c r="D7" s="541">
        <v>37950</v>
      </c>
      <c r="E7" s="541">
        <v>49250</v>
      </c>
      <c r="F7" s="613"/>
      <c r="G7" s="613">
        <f t="shared" si="0"/>
        <v>49250</v>
      </c>
      <c r="H7" s="613"/>
      <c r="I7" s="614">
        <f t="shared" si="1"/>
        <v>49250</v>
      </c>
    </row>
    <row r="8" spans="1:9" ht="12.75" customHeight="1" x14ac:dyDescent="0.25">
      <c r="A8" s="612" t="s">
        <v>12</v>
      </c>
      <c r="B8" s="528" t="s">
        <v>546</v>
      </c>
      <c r="C8" s="530" t="s">
        <v>238</v>
      </c>
      <c r="D8" s="541">
        <v>5720</v>
      </c>
      <c r="E8" s="541">
        <v>6329</v>
      </c>
      <c r="F8" s="613">
        <v>1254</v>
      </c>
      <c r="G8" s="613">
        <f t="shared" si="0"/>
        <v>7583</v>
      </c>
      <c r="H8" s="613">
        <v>490</v>
      </c>
      <c r="I8" s="614">
        <f t="shared" si="1"/>
        <v>8073</v>
      </c>
    </row>
    <row r="9" spans="1:9" ht="12.75" customHeight="1" x14ac:dyDescent="0.25">
      <c r="A9" s="612" t="s">
        <v>50</v>
      </c>
      <c r="B9" s="528" t="s">
        <v>548</v>
      </c>
      <c r="C9" s="530" t="s">
        <v>526</v>
      </c>
      <c r="D9" s="541">
        <v>200</v>
      </c>
      <c r="E9" s="541">
        <v>200</v>
      </c>
      <c r="F9" s="613"/>
      <c r="G9" s="613">
        <f t="shared" si="0"/>
        <v>200</v>
      </c>
      <c r="H9" s="613"/>
      <c r="I9" s="614">
        <f t="shared" si="1"/>
        <v>200</v>
      </c>
    </row>
    <row r="10" spans="1:9" ht="12.75" customHeight="1" x14ac:dyDescent="0.25">
      <c r="A10" s="612" t="s">
        <v>13</v>
      </c>
      <c r="B10" s="528"/>
      <c r="C10" s="541" t="s">
        <v>549</v>
      </c>
      <c r="D10" s="530">
        <v>-10931</v>
      </c>
      <c r="E10" s="530"/>
      <c r="F10" s="613"/>
      <c r="G10" s="613">
        <f t="shared" si="0"/>
        <v>0</v>
      </c>
      <c r="H10" s="613"/>
      <c r="I10" s="614">
        <f t="shared" si="1"/>
        <v>0</v>
      </c>
    </row>
    <row r="11" spans="1:9" ht="12.75" customHeight="1" x14ac:dyDescent="0.25">
      <c r="A11" s="612" t="s">
        <v>51</v>
      </c>
      <c r="B11" s="528" t="s">
        <v>553</v>
      </c>
      <c r="C11" s="541" t="s">
        <v>507</v>
      </c>
      <c r="D11" s="530">
        <v>35384</v>
      </c>
      <c r="E11" s="530">
        <v>184679</v>
      </c>
      <c r="F11" s="613">
        <v>2</v>
      </c>
      <c r="G11" s="613">
        <f t="shared" si="0"/>
        <v>184681</v>
      </c>
      <c r="H11" s="613"/>
      <c r="I11" s="614">
        <f t="shared" si="1"/>
        <v>184681</v>
      </c>
    </row>
    <row r="12" spans="1:9" ht="12.75" customHeight="1" x14ac:dyDescent="0.25">
      <c r="A12" s="612" t="s">
        <v>14</v>
      </c>
      <c r="B12" s="528"/>
      <c r="C12" s="535" t="s">
        <v>60</v>
      </c>
      <c r="D12" s="534">
        <f>SUM(D5:D11)</f>
        <v>92736</v>
      </c>
      <c r="E12" s="534">
        <f>SUM(E5:E11)</f>
        <v>264888</v>
      </c>
      <c r="F12" s="534">
        <f t="shared" ref="F12:I12" si="2">SUM(F5:F11)</f>
        <v>1256</v>
      </c>
      <c r="G12" s="534">
        <f t="shared" si="2"/>
        <v>266144</v>
      </c>
      <c r="H12" s="534">
        <f t="shared" si="2"/>
        <v>8369</v>
      </c>
      <c r="I12" s="463">
        <f t="shared" si="2"/>
        <v>274513</v>
      </c>
    </row>
    <row r="13" spans="1:9" ht="12.75" customHeight="1" x14ac:dyDescent="0.25">
      <c r="A13" s="612" t="s">
        <v>52</v>
      </c>
      <c r="B13" s="528" t="s">
        <v>544</v>
      </c>
      <c r="C13" s="529" t="s">
        <v>523</v>
      </c>
      <c r="D13" s="530">
        <v>135455</v>
      </c>
      <c r="E13" s="530">
        <v>0</v>
      </c>
      <c r="F13" s="613"/>
      <c r="G13" s="613">
        <f t="shared" si="0"/>
        <v>0</v>
      </c>
      <c r="H13" s="613">
        <v>6547</v>
      </c>
      <c r="I13" s="614">
        <f t="shared" si="1"/>
        <v>6547</v>
      </c>
    </row>
    <row r="14" spans="1:9" ht="12.6" customHeight="1" x14ac:dyDescent="0.25">
      <c r="A14" s="612" t="s">
        <v>15</v>
      </c>
      <c r="B14" s="528" t="s">
        <v>690</v>
      </c>
      <c r="C14" s="529" t="s">
        <v>721</v>
      </c>
      <c r="D14" s="530"/>
      <c r="E14" s="530"/>
      <c r="F14" s="613"/>
      <c r="G14" s="613">
        <f t="shared" si="0"/>
        <v>0</v>
      </c>
      <c r="H14" s="613"/>
      <c r="I14" s="614">
        <f t="shared" si="1"/>
        <v>0</v>
      </c>
    </row>
    <row r="15" spans="1:9" ht="12.75" customHeight="1" x14ac:dyDescent="0.25">
      <c r="A15" s="612" t="s">
        <v>16</v>
      </c>
      <c r="B15" s="528" t="s">
        <v>547</v>
      </c>
      <c r="C15" s="529" t="s">
        <v>525</v>
      </c>
      <c r="D15" s="530"/>
      <c r="E15" s="530"/>
      <c r="F15" s="613"/>
      <c r="G15" s="613">
        <f t="shared" si="0"/>
        <v>0</v>
      </c>
      <c r="H15" s="613"/>
      <c r="I15" s="614">
        <f t="shared" si="1"/>
        <v>0</v>
      </c>
    </row>
    <row r="16" spans="1:9" s="38" customFormat="1" ht="12.75" customHeight="1" x14ac:dyDescent="0.25">
      <c r="A16" s="612" t="s">
        <v>18</v>
      </c>
      <c r="B16" s="528" t="s">
        <v>550</v>
      </c>
      <c r="C16" s="530" t="s">
        <v>527</v>
      </c>
      <c r="D16" s="530"/>
      <c r="E16" s="530"/>
      <c r="F16" s="613"/>
      <c r="G16" s="613">
        <f t="shared" si="0"/>
        <v>0</v>
      </c>
      <c r="H16" s="621"/>
      <c r="I16" s="614">
        <f t="shared" si="1"/>
        <v>0</v>
      </c>
    </row>
    <row r="17" spans="1:9" ht="12.75" customHeight="1" x14ac:dyDescent="0.25">
      <c r="A17" s="612" t="s">
        <v>19</v>
      </c>
      <c r="B17" s="528"/>
      <c r="C17" s="530" t="s">
        <v>61</v>
      </c>
      <c r="D17" s="530">
        <v>10931</v>
      </c>
      <c r="E17" s="530"/>
      <c r="F17" s="613"/>
      <c r="G17" s="613">
        <f t="shared" si="0"/>
        <v>0</v>
      </c>
      <c r="H17" s="613"/>
      <c r="I17" s="614">
        <f t="shared" si="1"/>
        <v>0</v>
      </c>
    </row>
    <row r="18" spans="1:9" ht="12.75" customHeight="1" x14ac:dyDescent="0.25">
      <c r="A18" s="612" t="s">
        <v>20</v>
      </c>
      <c r="B18" s="528" t="s">
        <v>553</v>
      </c>
      <c r="C18" s="530" t="s">
        <v>507</v>
      </c>
      <c r="D18" s="530">
        <v>0</v>
      </c>
      <c r="E18" s="530">
        <v>0</v>
      </c>
      <c r="F18" s="621"/>
      <c r="G18" s="613">
        <f t="shared" si="0"/>
        <v>0</v>
      </c>
      <c r="H18" s="613"/>
      <c r="I18" s="614">
        <f t="shared" si="1"/>
        <v>0</v>
      </c>
    </row>
    <row r="19" spans="1:9" ht="12.75" customHeight="1" x14ac:dyDescent="0.25">
      <c r="A19" s="612" t="s">
        <v>21</v>
      </c>
      <c r="B19" s="528"/>
      <c r="C19" s="535" t="s">
        <v>62</v>
      </c>
      <c r="D19" s="534">
        <f>SUM(D13:D18)</f>
        <v>146386</v>
      </c>
      <c r="E19" s="534">
        <f>SUM(E13:E18)</f>
        <v>0</v>
      </c>
      <c r="F19" s="534">
        <f t="shared" ref="F19:I19" si="3">SUM(F13:F18)</f>
        <v>0</v>
      </c>
      <c r="G19" s="534">
        <f t="shared" si="3"/>
        <v>0</v>
      </c>
      <c r="H19" s="534">
        <f t="shared" si="3"/>
        <v>6547</v>
      </c>
      <c r="I19" s="463">
        <f t="shared" si="3"/>
        <v>6547</v>
      </c>
    </row>
    <row r="20" spans="1:9" ht="12.75" customHeight="1" x14ac:dyDescent="0.25">
      <c r="A20" s="612" t="s">
        <v>22</v>
      </c>
      <c r="B20" s="528"/>
      <c r="C20" s="535" t="s">
        <v>63</v>
      </c>
      <c r="D20" s="534">
        <f>SUM(D19,D12)</f>
        <v>239122</v>
      </c>
      <c r="E20" s="534">
        <f>SUM(E19,E12)</f>
        <v>264888</v>
      </c>
      <c r="F20" s="534">
        <f t="shared" ref="F20:I20" si="4">SUM(F19,F12)</f>
        <v>1256</v>
      </c>
      <c r="G20" s="534">
        <f t="shared" si="4"/>
        <v>266144</v>
      </c>
      <c r="H20" s="534">
        <f t="shared" si="4"/>
        <v>14916</v>
      </c>
      <c r="I20" s="463">
        <f t="shared" si="4"/>
        <v>281060</v>
      </c>
    </row>
    <row r="21" spans="1:9" ht="12.75" customHeight="1" x14ac:dyDescent="0.25">
      <c r="A21" s="612" t="s">
        <v>23</v>
      </c>
      <c r="B21" s="528" t="s">
        <v>552</v>
      </c>
      <c r="C21" s="529" t="s">
        <v>528</v>
      </c>
      <c r="D21" s="530"/>
      <c r="E21" s="530"/>
      <c r="F21" s="613">
        <v>1500</v>
      </c>
      <c r="G21" s="613">
        <f t="shared" si="0"/>
        <v>1500</v>
      </c>
      <c r="H21" s="613"/>
      <c r="I21" s="614">
        <f t="shared" si="1"/>
        <v>1500</v>
      </c>
    </row>
    <row r="22" spans="1:9" ht="12.75" customHeight="1" x14ac:dyDescent="0.25">
      <c r="A22" s="612" t="s">
        <v>24</v>
      </c>
      <c r="B22" s="528" t="s">
        <v>554</v>
      </c>
      <c r="C22" s="529" t="s">
        <v>529</v>
      </c>
      <c r="D22" s="530"/>
      <c r="E22" s="530"/>
      <c r="F22" s="613"/>
      <c r="G22" s="613">
        <f t="shared" si="0"/>
        <v>0</v>
      </c>
      <c r="H22" s="613"/>
      <c r="I22" s="614">
        <f t="shared" si="1"/>
        <v>0</v>
      </c>
    </row>
    <row r="23" spans="1:9" ht="12.75" customHeight="1" x14ac:dyDescent="0.25">
      <c r="A23" s="612" t="s">
        <v>26</v>
      </c>
      <c r="B23" s="528" t="s">
        <v>551</v>
      </c>
      <c r="C23" s="535" t="s">
        <v>64</v>
      </c>
      <c r="D23" s="534"/>
      <c r="E23" s="534">
        <f>SUM(E21:E22)</f>
        <v>0</v>
      </c>
      <c r="F23" s="534">
        <f t="shared" ref="F23:I23" si="5">SUM(F21:F22)</f>
        <v>1500</v>
      </c>
      <c r="G23" s="534">
        <f t="shared" si="5"/>
        <v>1500</v>
      </c>
      <c r="H23" s="534">
        <f t="shared" si="5"/>
        <v>0</v>
      </c>
      <c r="I23" s="463">
        <f t="shared" si="5"/>
        <v>1500</v>
      </c>
    </row>
    <row r="24" spans="1:9" ht="12.75" customHeight="1" thickBot="1" x14ac:dyDescent="0.3">
      <c r="A24" s="784" t="s">
        <v>27</v>
      </c>
      <c r="B24" s="542"/>
      <c r="C24" s="538" t="s">
        <v>65</v>
      </c>
      <c r="D24" s="543">
        <f>SUM(D23,D20)</f>
        <v>239122</v>
      </c>
      <c r="E24" s="543">
        <f>SUM(E23,E20)</f>
        <v>264888</v>
      </c>
      <c r="F24" s="543">
        <f t="shared" ref="F24:I24" si="6">SUM(F23,F20)</f>
        <v>2756</v>
      </c>
      <c r="G24" s="543">
        <f t="shared" si="6"/>
        <v>267644</v>
      </c>
      <c r="H24" s="543">
        <f t="shared" si="6"/>
        <v>14916</v>
      </c>
      <c r="I24" s="544">
        <f t="shared" si="6"/>
        <v>282560</v>
      </c>
    </row>
    <row r="29" spans="1:9" ht="25.5" customHeight="1" thickBot="1" x14ac:dyDescent="0.3">
      <c r="A29" s="847" t="s">
        <v>66</v>
      </c>
      <c r="B29" s="814"/>
      <c r="C29" s="814"/>
      <c r="D29" s="814"/>
      <c r="E29" s="814"/>
      <c r="F29" s="814"/>
      <c r="G29" s="814"/>
      <c r="H29" s="814"/>
      <c r="I29" s="814"/>
    </row>
    <row r="30" spans="1:9" s="38" customFormat="1" ht="15.75" customHeight="1" x14ac:dyDescent="0.2">
      <c r="A30" s="848"/>
      <c r="B30" s="849" t="s">
        <v>543</v>
      </c>
      <c r="C30" s="853" t="s">
        <v>59</v>
      </c>
      <c r="D30" s="843" t="s">
        <v>1225</v>
      </c>
      <c r="E30" s="843" t="s">
        <v>1239</v>
      </c>
      <c r="F30" s="841" t="s">
        <v>234</v>
      </c>
      <c r="G30" s="841" t="s">
        <v>1271</v>
      </c>
      <c r="H30" s="841" t="s">
        <v>234</v>
      </c>
      <c r="I30" s="845" t="s">
        <v>235</v>
      </c>
    </row>
    <row r="31" spans="1:9" s="39" customFormat="1" ht="30.75" customHeight="1" x14ac:dyDescent="0.2">
      <c r="A31" s="817"/>
      <c r="B31" s="850"/>
      <c r="C31" s="854"/>
      <c r="D31" s="844"/>
      <c r="E31" s="844"/>
      <c r="F31" s="842"/>
      <c r="G31" s="842"/>
      <c r="H31" s="842"/>
      <c r="I31" s="846"/>
    </row>
    <row r="32" spans="1:9" s="39" customFormat="1" ht="13.5" customHeight="1" x14ac:dyDescent="0.2">
      <c r="A32" s="608"/>
      <c r="B32" s="615"/>
      <c r="C32" s="610" t="s">
        <v>9</v>
      </c>
      <c r="D32" s="611" t="s">
        <v>10</v>
      </c>
      <c r="E32" s="611" t="s">
        <v>10</v>
      </c>
      <c r="F32" s="773" t="s">
        <v>11</v>
      </c>
      <c r="G32" s="773" t="s">
        <v>11</v>
      </c>
      <c r="H32" s="773" t="s">
        <v>236</v>
      </c>
      <c r="I32" s="503" t="s">
        <v>237</v>
      </c>
    </row>
    <row r="33" spans="1:9" ht="12.75" customHeight="1" x14ac:dyDescent="0.25">
      <c r="A33" s="612" t="s">
        <v>2</v>
      </c>
      <c r="B33" s="528" t="s">
        <v>556</v>
      </c>
      <c r="C33" s="529" t="s">
        <v>67</v>
      </c>
      <c r="D33" s="625">
        <v>28957</v>
      </c>
      <c r="E33" s="625">
        <v>31556</v>
      </c>
      <c r="F33" s="613">
        <v>150</v>
      </c>
      <c r="G33" s="613">
        <f>SUM(E33,F33)</f>
        <v>31706</v>
      </c>
      <c r="H33" s="613">
        <v>1537</v>
      </c>
      <c r="I33" s="614">
        <f>SUM(G33,H33)</f>
        <v>33243</v>
      </c>
    </row>
    <row r="34" spans="1:9" ht="12.75" customHeight="1" x14ac:dyDescent="0.25">
      <c r="A34" s="612" t="s">
        <v>3</v>
      </c>
      <c r="B34" s="528" t="s">
        <v>557</v>
      </c>
      <c r="C34" s="532" t="s">
        <v>399</v>
      </c>
      <c r="D34" s="625">
        <v>5647</v>
      </c>
      <c r="E34" s="625">
        <v>5122</v>
      </c>
      <c r="F34" s="613"/>
      <c r="G34" s="613">
        <f t="shared" ref="G34:G47" si="7">SUM(E34,F34)</f>
        <v>5122</v>
      </c>
      <c r="H34" s="613">
        <v>250</v>
      </c>
      <c r="I34" s="614">
        <f t="shared" ref="I34:I47" si="8">SUM(G34,H34)</f>
        <v>5372</v>
      </c>
    </row>
    <row r="35" spans="1:9" ht="12.75" customHeight="1" x14ac:dyDescent="0.25">
      <c r="A35" s="612" t="s">
        <v>49</v>
      </c>
      <c r="B35" s="528" t="s">
        <v>558</v>
      </c>
      <c r="C35" s="530" t="s">
        <v>69</v>
      </c>
      <c r="D35" s="625">
        <v>19292</v>
      </c>
      <c r="E35" s="625">
        <v>18760</v>
      </c>
      <c r="F35" s="613">
        <v>2513</v>
      </c>
      <c r="G35" s="613">
        <f t="shared" si="7"/>
        <v>21273</v>
      </c>
      <c r="H35" s="613">
        <v>3195</v>
      </c>
      <c r="I35" s="614">
        <f t="shared" si="8"/>
        <v>24468</v>
      </c>
    </row>
    <row r="36" spans="1:9" ht="12.75" customHeight="1" x14ac:dyDescent="0.25">
      <c r="A36" s="612" t="s">
        <v>12</v>
      </c>
      <c r="B36" s="528" t="s">
        <v>559</v>
      </c>
      <c r="C36" s="529" t="s">
        <v>513</v>
      </c>
      <c r="D36" s="625">
        <v>4063</v>
      </c>
      <c r="E36" s="625">
        <v>2750</v>
      </c>
      <c r="F36" s="613"/>
      <c r="G36" s="613">
        <f t="shared" si="7"/>
        <v>2750</v>
      </c>
      <c r="H36" s="613">
        <v>2869</v>
      </c>
      <c r="I36" s="614">
        <f t="shared" si="8"/>
        <v>5619</v>
      </c>
    </row>
    <row r="37" spans="1:9" ht="12.75" customHeight="1" x14ac:dyDescent="0.25">
      <c r="A37" s="612" t="s">
        <v>50</v>
      </c>
      <c r="B37" s="528" t="s">
        <v>560</v>
      </c>
      <c r="C37" s="530" t="s">
        <v>514</v>
      </c>
      <c r="D37" s="625">
        <v>11703</v>
      </c>
      <c r="E37" s="625">
        <v>16329</v>
      </c>
      <c r="F37" s="613">
        <v>384</v>
      </c>
      <c r="G37" s="613">
        <f t="shared" si="7"/>
        <v>16713</v>
      </c>
      <c r="H37" s="613"/>
      <c r="I37" s="614">
        <f t="shared" si="8"/>
        <v>16713</v>
      </c>
    </row>
    <row r="38" spans="1:9" ht="12.75" customHeight="1" x14ac:dyDescent="0.25">
      <c r="A38" s="612" t="s">
        <v>13</v>
      </c>
      <c r="B38" s="528" t="s">
        <v>759</v>
      </c>
      <c r="C38" s="529" t="s">
        <v>70</v>
      </c>
      <c r="D38" s="625">
        <v>14147</v>
      </c>
      <c r="E38" s="625">
        <v>14901</v>
      </c>
      <c r="F38" s="613">
        <v>-4745</v>
      </c>
      <c r="G38" s="613">
        <f t="shared" si="7"/>
        <v>10156</v>
      </c>
      <c r="H38" s="613">
        <v>-2130</v>
      </c>
      <c r="I38" s="614">
        <f t="shared" si="8"/>
        <v>8026</v>
      </c>
    </row>
    <row r="39" spans="1:9" ht="12.75" customHeight="1" x14ac:dyDescent="0.25">
      <c r="A39" s="612" t="s">
        <v>51</v>
      </c>
      <c r="B39" s="528"/>
      <c r="C39" s="533" t="s">
        <v>71</v>
      </c>
      <c r="D39" s="621">
        <f>SUM(D33:D38)</f>
        <v>83809</v>
      </c>
      <c r="E39" s="621">
        <f>SUM(E33:E38)</f>
        <v>89418</v>
      </c>
      <c r="F39" s="621">
        <f t="shared" ref="F39:I39" si="9">SUM(F33:F38)</f>
        <v>-1698</v>
      </c>
      <c r="G39" s="621">
        <f t="shared" si="9"/>
        <v>87720</v>
      </c>
      <c r="H39" s="621">
        <f t="shared" si="9"/>
        <v>5721</v>
      </c>
      <c r="I39" s="622">
        <f t="shared" si="9"/>
        <v>93441</v>
      </c>
    </row>
    <row r="40" spans="1:9" ht="12.75" customHeight="1" x14ac:dyDescent="0.25">
      <c r="A40" s="612" t="s">
        <v>14</v>
      </c>
      <c r="B40" s="528" t="s">
        <v>561</v>
      </c>
      <c r="C40" s="532" t="s">
        <v>72</v>
      </c>
      <c r="D40" s="619">
        <v>89157</v>
      </c>
      <c r="E40" s="619">
        <v>104057</v>
      </c>
      <c r="F40" s="613">
        <v>1463</v>
      </c>
      <c r="G40" s="613">
        <f t="shared" si="7"/>
        <v>105520</v>
      </c>
      <c r="H40" s="613">
        <v>3479</v>
      </c>
      <c r="I40" s="614">
        <f t="shared" si="8"/>
        <v>108999</v>
      </c>
    </row>
    <row r="41" spans="1:9" s="39" customFormat="1" ht="12.75" customHeight="1" x14ac:dyDescent="0.25">
      <c r="A41" s="612" t="s">
        <v>52</v>
      </c>
      <c r="B41" s="528" t="s">
        <v>562</v>
      </c>
      <c r="C41" s="530" t="s">
        <v>515</v>
      </c>
      <c r="D41" s="619">
        <v>42609</v>
      </c>
      <c r="E41" s="619">
        <v>0</v>
      </c>
      <c r="F41" s="613">
        <v>180</v>
      </c>
      <c r="G41" s="613">
        <f t="shared" si="7"/>
        <v>180</v>
      </c>
      <c r="H41" s="613">
        <v>2716</v>
      </c>
      <c r="I41" s="614">
        <f t="shared" si="8"/>
        <v>2896</v>
      </c>
    </row>
    <row r="42" spans="1:9" ht="12.75" customHeight="1" x14ac:dyDescent="0.25">
      <c r="A42" s="612" t="s">
        <v>15</v>
      </c>
      <c r="B42" s="528" t="s">
        <v>563</v>
      </c>
      <c r="C42" s="529" t="s">
        <v>516</v>
      </c>
      <c r="D42" s="619"/>
      <c r="E42" s="619"/>
      <c r="F42" s="613">
        <v>45923</v>
      </c>
      <c r="G42" s="613">
        <f t="shared" si="7"/>
        <v>45923</v>
      </c>
      <c r="H42" s="613">
        <v>3000</v>
      </c>
      <c r="I42" s="614">
        <f t="shared" si="8"/>
        <v>48923</v>
      </c>
    </row>
    <row r="43" spans="1:9" ht="12.75" customHeight="1" x14ac:dyDescent="0.25">
      <c r="A43" s="612" t="s">
        <v>16</v>
      </c>
      <c r="B43" s="528" t="s">
        <v>759</v>
      </c>
      <c r="C43" s="532" t="s">
        <v>517</v>
      </c>
      <c r="D43" s="619">
        <v>20275</v>
      </c>
      <c r="E43" s="619">
        <v>68136</v>
      </c>
      <c r="F43" s="613">
        <v>-44612</v>
      </c>
      <c r="G43" s="613">
        <f t="shared" si="7"/>
        <v>23524</v>
      </c>
      <c r="H43" s="613"/>
      <c r="I43" s="614">
        <f t="shared" si="8"/>
        <v>23524</v>
      </c>
    </row>
    <row r="44" spans="1:9" ht="12.75" customHeight="1" x14ac:dyDescent="0.25">
      <c r="A44" s="612" t="s">
        <v>18</v>
      </c>
      <c r="B44" s="528"/>
      <c r="C44" s="535" t="s">
        <v>73</v>
      </c>
      <c r="D44" s="621">
        <f>SUM(D40:D43)</f>
        <v>152041</v>
      </c>
      <c r="E44" s="621">
        <f>SUM(E40:E43)</f>
        <v>172193</v>
      </c>
      <c r="F44" s="621">
        <f t="shared" ref="F44:I44" si="10">SUM(F40:F43)</f>
        <v>2954</v>
      </c>
      <c r="G44" s="621">
        <f t="shared" si="10"/>
        <v>175147</v>
      </c>
      <c r="H44" s="621">
        <f t="shared" si="10"/>
        <v>9195</v>
      </c>
      <c r="I44" s="622">
        <f t="shared" si="10"/>
        <v>184342</v>
      </c>
    </row>
    <row r="45" spans="1:9" ht="12.75" customHeight="1" x14ac:dyDescent="0.25">
      <c r="A45" s="612" t="s">
        <v>19</v>
      </c>
      <c r="B45" s="528"/>
      <c r="C45" s="535" t="s">
        <v>74</v>
      </c>
      <c r="D45" s="621">
        <f>SUM(D44,D39)</f>
        <v>235850</v>
      </c>
      <c r="E45" s="621">
        <f>SUM(E44,E39)</f>
        <v>261611</v>
      </c>
      <c r="F45" s="621">
        <f t="shared" ref="F45:I45" si="11">SUM(F44,F39)</f>
        <v>1256</v>
      </c>
      <c r="G45" s="621">
        <f t="shared" si="11"/>
        <v>262867</v>
      </c>
      <c r="H45" s="621">
        <f t="shared" si="11"/>
        <v>14916</v>
      </c>
      <c r="I45" s="622">
        <f t="shared" si="11"/>
        <v>277783</v>
      </c>
    </row>
    <row r="46" spans="1:9" ht="12.75" customHeight="1" x14ac:dyDescent="0.25">
      <c r="A46" s="612" t="s">
        <v>20</v>
      </c>
      <c r="B46" s="528" t="s">
        <v>564</v>
      </c>
      <c r="C46" s="529" t="s">
        <v>518</v>
      </c>
      <c r="D46" s="619">
        <v>3272</v>
      </c>
      <c r="E46" s="619">
        <v>3277</v>
      </c>
      <c r="F46" s="613">
        <v>1500</v>
      </c>
      <c r="G46" s="613">
        <f t="shared" si="7"/>
        <v>4777</v>
      </c>
      <c r="H46" s="613"/>
      <c r="I46" s="614">
        <f t="shared" si="8"/>
        <v>4777</v>
      </c>
    </row>
    <row r="47" spans="1:9" ht="12.75" customHeight="1" x14ac:dyDescent="0.25">
      <c r="A47" s="612" t="s">
        <v>21</v>
      </c>
      <c r="B47" s="528" t="s">
        <v>565</v>
      </c>
      <c r="C47" s="529" t="s">
        <v>519</v>
      </c>
      <c r="D47" s="619"/>
      <c r="E47" s="619"/>
      <c r="F47" s="613"/>
      <c r="G47" s="613">
        <f t="shared" si="7"/>
        <v>0</v>
      </c>
      <c r="H47" s="613"/>
      <c r="I47" s="614">
        <f t="shared" si="8"/>
        <v>0</v>
      </c>
    </row>
    <row r="48" spans="1:9" ht="12.75" customHeight="1" x14ac:dyDescent="0.25">
      <c r="A48" s="612" t="s">
        <v>22</v>
      </c>
      <c r="B48" s="528" t="s">
        <v>566</v>
      </c>
      <c r="C48" s="535" t="s">
        <v>75</v>
      </c>
      <c r="D48" s="621">
        <f>SUM(D46:D47)</f>
        <v>3272</v>
      </c>
      <c r="E48" s="621">
        <f>SUM(E46:E47)</f>
        <v>3277</v>
      </c>
      <c r="F48" s="621">
        <f t="shared" ref="F48:I48" si="12">SUM(F46:F47)</f>
        <v>1500</v>
      </c>
      <c r="G48" s="621">
        <f t="shared" si="12"/>
        <v>4777</v>
      </c>
      <c r="H48" s="621">
        <f t="shared" si="12"/>
        <v>0</v>
      </c>
      <c r="I48" s="622">
        <f t="shared" si="12"/>
        <v>4777</v>
      </c>
    </row>
    <row r="49" spans="1:9" ht="12.75" customHeight="1" thickBot="1" x14ac:dyDescent="0.3">
      <c r="A49" s="784" t="s">
        <v>23</v>
      </c>
      <c r="B49" s="537"/>
      <c r="C49" s="538" t="s">
        <v>76</v>
      </c>
      <c r="D49" s="623">
        <f>SUM(D48,D45)</f>
        <v>239122</v>
      </c>
      <c r="E49" s="623">
        <f>SUM(E48,E45)</f>
        <v>264888</v>
      </c>
      <c r="F49" s="623">
        <f t="shared" ref="F49:I49" si="13">SUM(F48,F45)</f>
        <v>2756</v>
      </c>
      <c r="G49" s="623">
        <f t="shared" si="13"/>
        <v>267644</v>
      </c>
      <c r="H49" s="623">
        <f t="shared" si="13"/>
        <v>14916</v>
      </c>
      <c r="I49" s="624">
        <f t="shared" si="13"/>
        <v>282560</v>
      </c>
    </row>
    <row r="50" spans="1:9" ht="25.5" customHeight="1" x14ac:dyDescent="0.25">
      <c r="A50" s="41"/>
      <c r="B50" s="41"/>
      <c r="C50" s="42"/>
      <c r="D50" s="43"/>
      <c r="E50" s="43"/>
    </row>
    <row r="51" spans="1:9" ht="25.5" customHeight="1" x14ac:dyDescent="0.25">
      <c r="A51" s="41"/>
      <c r="B51" s="41"/>
      <c r="C51" s="42"/>
      <c r="D51" s="43"/>
      <c r="E51" s="43"/>
    </row>
    <row r="52" spans="1:9" ht="25.5" customHeight="1" x14ac:dyDescent="0.25">
      <c r="A52" s="41"/>
      <c r="B52" s="41"/>
      <c r="C52" s="42"/>
      <c r="D52" s="43"/>
      <c r="E52" s="43"/>
    </row>
    <row r="53" spans="1:9" ht="25.5" customHeight="1" x14ac:dyDescent="0.25">
      <c r="A53" s="41"/>
      <c r="B53" s="41"/>
      <c r="C53" s="42"/>
      <c r="D53" s="43"/>
      <c r="E53" s="43"/>
    </row>
    <row r="54" spans="1:9" ht="25.5" customHeight="1" x14ac:dyDescent="0.25">
      <c r="A54" s="41"/>
      <c r="B54" s="41"/>
      <c r="C54" s="42"/>
      <c r="D54" s="43"/>
      <c r="E54" s="43"/>
    </row>
    <row r="55" spans="1:9" ht="25.5" customHeight="1" x14ac:dyDescent="0.25">
      <c r="A55" s="41"/>
      <c r="B55" s="41"/>
      <c r="C55" s="42"/>
      <c r="D55" s="43"/>
      <c r="E55" s="43"/>
    </row>
    <row r="56" spans="1:9" ht="25.5" customHeight="1" x14ac:dyDescent="0.25">
      <c r="A56" s="41"/>
      <c r="B56" s="41"/>
      <c r="C56" s="42"/>
      <c r="D56" s="43"/>
      <c r="E56" s="43"/>
    </row>
    <row r="57" spans="1:9" ht="25.5" customHeight="1" x14ac:dyDescent="0.25">
      <c r="A57" s="41"/>
      <c r="B57" s="41"/>
      <c r="C57" s="42"/>
      <c r="D57" s="43"/>
      <c r="E57" s="43"/>
    </row>
    <row r="58" spans="1:9" x14ac:dyDescent="0.25">
      <c r="A58" s="44"/>
      <c r="B58" s="44"/>
      <c r="C58" s="44"/>
      <c r="D58" s="44"/>
      <c r="E58" s="44"/>
    </row>
    <row r="59" spans="1:9" x14ac:dyDescent="0.25">
      <c r="A59" s="44"/>
      <c r="B59" s="44"/>
      <c r="C59" s="45"/>
      <c r="D59" s="46"/>
      <c r="E59" s="46"/>
    </row>
    <row r="60" spans="1:9" x14ac:dyDescent="0.25">
      <c r="A60" s="44"/>
      <c r="B60" s="44"/>
      <c r="C60" s="47"/>
      <c r="D60" s="47"/>
      <c r="E60" s="47"/>
    </row>
    <row r="61" spans="1:9" x14ac:dyDescent="0.25">
      <c r="A61" s="44"/>
      <c r="B61" s="44"/>
      <c r="C61" s="47"/>
      <c r="D61" s="48"/>
      <c r="E61" s="48"/>
    </row>
    <row r="62" spans="1:9" x14ac:dyDescent="0.25">
      <c r="A62" s="44"/>
      <c r="B62" s="44"/>
      <c r="C62" s="47"/>
      <c r="D62" s="48"/>
      <c r="E62" s="48"/>
    </row>
    <row r="63" spans="1:9" x14ac:dyDescent="0.25">
      <c r="A63" s="44"/>
      <c r="B63" s="44"/>
      <c r="C63" s="47"/>
      <c r="D63" s="48"/>
      <c r="E63" s="48"/>
    </row>
    <row r="64" spans="1:9" x14ac:dyDescent="0.25">
      <c r="A64" s="44"/>
      <c r="B64" s="44"/>
      <c r="C64" s="47"/>
      <c r="D64" s="48"/>
      <c r="E64" s="48"/>
    </row>
    <row r="65" spans="1:5" x14ac:dyDescent="0.25">
      <c r="A65" s="44"/>
      <c r="B65" s="44"/>
      <c r="C65" s="47"/>
      <c r="D65" s="48"/>
      <c r="E65" s="48"/>
    </row>
    <row r="66" spans="1:5" x14ac:dyDescent="0.25">
      <c r="A66" s="44"/>
      <c r="B66" s="44"/>
      <c r="C66" s="47"/>
      <c r="D66" s="48"/>
      <c r="E66" s="48"/>
    </row>
    <row r="67" spans="1:5" x14ac:dyDescent="0.25">
      <c r="A67" s="44"/>
      <c r="B67" s="44"/>
      <c r="C67" s="47"/>
      <c r="D67" s="48"/>
      <c r="E67" s="48"/>
    </row>
    <row r="68" spans="1:5" x14ac:dyDescent="0.25">
      <c r="A68" s="44"/>
      <c r="B68" s="44"/>
      <c r="C68" s="47"/>
      <c r="D68" s="48"/>
      <c r="E68" s="48"/>
    </row>
    <row r="69" spans="1:5" x14ac:dyDescent="0.25">
      <c r="A69" s="44"/>
      <c r="B69" s="44"/>
      <c r="C69" s="47"/>
      <c r="D69" s="47"/>
      <c r="E69" s="47"/>
    </row>
    <row r="70" spans="1:5" x14ac:dyDescent="0.25">
      <c r="A70" s="44"/>
      <c r="B70" s="44"/>
      <c r="C70" s="47"/>
      <c r="D70" s="47"/>
      <c r="E70" s="47"/>
    </row>
    <row r="71" spans="1:5" x14ac:dyDescent="0.25">
      <c r="A71" s="44"/>
      <c r="B71" s="44"/>
      <c r="C71" s="47"/>
      <c r="D71" s="47"/>
      <c r="E71" s="47"/>
    </row>
    <row r="72" spans="1:5" x14ac:dyDescent="0.25">
      <c r="A72" s="44"/>
      <c r="B72" s="44"/>
    </row>
    <row r="73" spans="1:5" x14ac:dyDescent="0.25">
      <c r="A73" s="44"/>
      <c r="B73" s="44"/>
      <c r="C73" s="49"/>
      <c r="D73" s="49"/>
      <c r="E73" s="49"/>
    </row>
    <row r="74" spans="1:5" x14ac:dyDescent="0.25">
      <c r="A74" s="44"/>
      <c r="B74" s="44"/>
      <c r="C74" s="50"/>
      <c r="D74" s="50"/>
      <c r="E74" s="50"/>
    </row>
    <row r="75" spans="1:5" x14ac:dyDescent="0.25">
      <c r="A75" s="44"/>
      <c r="B75" s="44"/>
    </row>
    <row r="76" spans="1:5" x14ac:dyDescent="0.25">
      <c r="A76" s="44"/>
      <c r="B76" s="44"/>
    </row>
    <row r="77" spans="1:5" x14ac:dyDescent="0.25">
      <c r="A77" s="44"/>
      <c r="B77" s="44"/>
      <c r="C77" s="44"/>
      <c r="D77" s="44"/>
      <c r="E77" s="44"/>
    </row>
    <row r="78" spans="1:5" ht="20.100000000000001" customHeight="1" x14ac:dyDescent="0.25">
      <c r="A78" s="44"/>
      <c r="B78" s="44"/>
      <c r="C78" s="44"/>
      <c r="D78" s="44"/>
      <c r="E78" s="44"/>
    </row>
    <row r="79" spans="1:5" ht="20.100000000000001" customHeight="1" x14ac:dyDescent="0.25">
      <c r="A79" s="44"/>
      <c r="B79" s="44"/>
      <c r="C79" s="44"/>
      <c r="D79" s="44"/>
      <c r="E79" s="44"/>
    </row>
    <row r="80" spans="1:5" ht="20.100000000000001" customHeight="1" x14ac:dyDescent="0.25">
      <c r="C80" s="44"/>
      <c r="D80" s="44"/>
      <c r="E80" s="44"/>
    </row>
    <row r="81" spans="3:5" ht="20.100000000000001" customHeight="1" x14ac:dyDescent="0.25">
      <c r="C81" s="44"/>
      <c r="D81" s="44"/>
      <c r="E81" s="44"/>
    </row>
    <row r="82" spans="3:5" x14ac:dyDescent="0.25">
      <c r="C82" s="44"/>
      <c r="D82" s="44"/>
      <c r="E82" s="44"/>
    </row>
    <row r="83" spans="3:5" x14ac:dyDescent="0.25">
      <c r="C83" s="44"/>
      <c r="D83" s="44"/>
      <c r="E83" s="44"/>
    </row>
    <row r="84" spans="3:5" x14ac:dyDescent="0.25">
      <c r="C84" s="44"/>
      <c r="D84" s="44"/>
      <c r="E84" s="44"/>
    </row>
    <row r="85" spans="3:5" x14ac:dyDescent="0.25">
      <c r="C85" s="44"/>
      <c r="D85" s="44"/>
      <c r="E85" s="44"/>
    </row>
  </sheetData>
  <mergeCells count="20">
    <mergeCell ref="C2:C3"/>
    <mergeCell ref="D2:D3"/>
    <mergeCell ref="E2:E3"/>
    <mergeCell ref="B30:B31"/>
    <mergeCell ref="A1:I1"/>
    <mergeCell ref="H2:H3"/>
    <mergeCell ref="I2:I3"/>
    <mergeCell ref="H30:H31"/>
    <mergeCell ref="I30:I31"/>
    <mergeCell ref="A29:I29"/>
    <mergeCell ref="F2:F3"/>
    <mergeCell ref="G2:G3"/>
    <mergeCell ref="F30:F31"/>
    <mergeCell ref="G30:G31"/>
    <mergeCell ref="A2:A3"/>
    <mergeCell ref="A30:A31"/>
    <mergeCell ref="B2:B3"/>
    <mergeCell ref="C30:C31"/>
    <mergeCell ref="D30:D31"/>
    <mergeCell ref="E30:E31"/>
  </mergeCells>
  <printOptions horizontalCentered="1"/>
  <pageMargins left="0.59055118110236227" right="0.19685039370078741" top="0.98425196850393704" bottom="0.23622047244094491" header="0.47244094488188981" footer="0.51181102362204722"/>
  <pageSetup paperSize="9" scale="80" orientation="portrait" r:id="rId1"/>
  <headerFooter alignWithMargins="0">
    <oddHeader>&amp;L&amp;"Times New Roman,Félkövér"&amp;12Címszám: 2Alcímszám: 1&amp;C&amp;"Times New Roman,Félkövér"&amp;12Halimba község Önkormányzat (eFt)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5"/>
  <sheetViews>
    <sheetView view="pageLayout" zoomScaleNormal="100" workbookViewId="0">
      <selection activeCell="A2" sqref="A2:A3"/>
    </sheetView>
  </sheetViews>
  <sheetFormatPr defaultColWidth="8.85546875" defaultRowHeight="15" x14ac:dyDescent="0.25"/>
  <cols>
    <col min="1" max="2" width="5.28515625" style="40" customWidth="1"/>
    <col min="3" max="3" width="48.5703125" style="40" customWidth="1"/>
    <col min="4" max="4" width="11.7109375" style="40" hidden="1" customWidth="1"/>
    <col min="5" max="5" width="11.7109375" style="40" customWidth="1"/>
    <col min="6" max="6" width="11.85546875" style="40" hidden="1" customWidth="1"/>
    <col min="7" max="7" width="12.7109375" style="40" customWidth="1"/>
    <col min="8" max="8" width="12.140625" style="40" customWidth="1"/>
    <col min="9" max="9" width="13.140625" style="40" customWidth="1"/>
    <col min="10" max="257" width="8.85546875" style="40"/>
    <col min="258" max="258" width="5.28515625" style="40" customWidth="1"/>
    <col min="259" max="259" width="48.5703125" style="40" customWidth="1"/>
    <col min="260" max="261" width="11.7109375" style="40" customWidth="1"/>
    <col min="262" max="513" width="8.85546875" style="40"/>
    <col min="514" max="514" width="5.28515625" style="40" customWidth="1"/>
    <col min="515" max="515" width="48.5703125" style="40" customWidth="1"/>
    <col min="516" max="517" width="11.7109375" style="40" customWidth="1"/>
    <col min="518" max="769" width="8.85546875" style="40"/>
    <col min="770" max="770" width="5.28515625" style="40" customWidth="1"/>
    <col min="771" max="771" width="48.5703125" style="40" customWidth="1"/>
    <col min="772" max="773" width="11.7109375" style="40" customWidth="1"/>
    <col min="774" max="1025" width="8.85546875" style="40"/>
    <col min="1026" max="1026" width="5.28515625" style="40" customWidth="1"/>
    <col min="1027" max="1027" width="48.5703125" style="40" customWidth="1"/>
    <col min="1028" max="1029" width="11.7109375" style="40" customWidth="1"/>
    <col min="1030" max="1281" width="8.85546875" style="40"/>
    <col min="1282" max="1282" width="5.28515625" style="40" customWidth="1"/>
    <col min="1283" max="1283" width="48.5703125" style="40" customWidth="1"/>
    <col min="1284" max="1285" width="11.7109375" style="40" customWidth="1"/>
    <col min="1286" max="1537" width="8.85546875" style="40"/>
    <col min="1538" max="1538" width="5.28515625" style="40" customWidth="1"/>
    <col min="1539" max="1539" width="48.5703125" style="40" customWidth="1"/>
    <col min="1540" max="1541" width="11.7109375" style="40" customWidth="1"/>
    <col min="1542" max="1793" width="8.85546875" style="40"/>
    <col min="1794" max="1794" width="5.28515625" style="40" customWidth="1"/>
    <col min="1795" max="1795" width="48.5703125" style="40" customWidth="1"/>
    <col min="1796" max="1797" width="11.7109375" style="40" customWidth="1"/>
    <col min="1798" max="2049" width="8.85546875" style="40"/>
    <col min="2050" max="2050" width="5.28515625" style="40" customWidth="1"/>
    <col min="2051" max="2051" width="48.5703125" style="40" customWidth="1"/>
    <col min="2052" max="2053" width="11.7109375" style="40" customWidth="1"/>
    <col min="2054" max="2305" width="8.85546875" style="40"/>
    <col min="2306" max="2306" width="5.28515625" style="40" customWidth="1"/>
    <col min="2307" max="2307" width="48.5703125" style="40" customWidth="1"/>
    <col min="2308" max="2309" width="11.7109375" style="40" customWidth="1"/>
    <col min="2310" max="2561" width="8.85546875" style="40"/>
    <col min="2562" max="2562" width="5.28515625" style="40" customWidth="1"/>
    <col min="2563" max="2563" width="48.5703125" style="40" customWidth="1"/>
    <col min="2564" max="2565" width="11.7109375" style="40" customWidth="1"/>
    <col min="2566" max="2817" width="8.85546875" style="40"/>
    <col min="2818" max="2818" width="5.28515625" style="40" customWidth="1"/>
    <col min="2819" max="2819" width="48.5703125" style="40" customWidth="1"/>
    <col min="2820" max="2821" width="11.7109375" style="40" customWidth="1"/>
    <col min="2822" max="3073" width="8.85546875" style="40"/>
    <col min="3074" max="3074" width="5.28515625" style="40" customWidth="1"/>
    <col min="3075" max="3075" width="48.5703125" style="40" customWidth="1"/>
    <col min="3076" max="3077" width="11.7109375" style="40" customWidth="1"/>
    <col min="3078" max="3329" width="8.85546875" style="40"/>
    <col min="3330" max="3330" width="5.28515625" style="40" customWidth="1"/>
    <col min="3331" max="3331" width="48.5703125" style="40" customWidth="1"/>
    <col min="3332" max="3333" width="11.7109375" style="40" customWidth="1"/>
    <col min="3334" max="3585" width="8.85546875" style="40"/>
    <col min="3586" max="3586" width="5.28515625" style="40" customWidth="1"/>
    <col min="3587" max="3587" width="48.5703125" style="40" customWidth="1"/>
    <col min="3588" max="3589" width="11.7109375" style="40" customWidth="1"/>
    <col min="3590" max="3841" width="8.85546875" style="40"/>
    <col min="3842" max="3842" width="5.28515625" style="40" customWidth="1"/>
    <col min="3843" max="3843" width="48.5703125" style="40" customWidth="1"/>
    <col min="3844" max="3845" width="11.7109375" style="40" customWidth="1"/>
    <col min="3846" max="4097" width="8.85546875" style="40"/>
    <col min="4098" max="4098" width="5.28515625" style="40" customWidth="1"/>
    <col min="4099" max="4099" width="48.5703125" style="40" customWidth="1"/>
    <col min="4100" max="4101" width="11.7109375" style="40" customWidth="1"/>
    <col min="4102" max="4353" width="8.85546875" style="40"/>
    <col min="4354" max="4354" width="5.28515625" style="40" customWidth="1"/>
    <col min="4355" max="4355" width="48.5703125" style="40" customWidth="1"/>
    <col min="4356" max="4357" width="11.7109375" style="40" customWidth="1"/>
    <col min="4358" max="4609" width="8.85546875" style="40"/>
    <col min="4610" max="4610" width="5.28515625" style="40" customWidth="1"/>
    <col min="4611" max="4611" width="48.5703125" style="40" customWidth="1"/>
    <col min="4612" max="4613" width="11.7109375" style="40" customWidth="1"/>
    <col min="4614" max="4865" width="8.85546875" style="40"/>
    <col min="4866" max="4866" width="5.28515625" style="40" customWidth="1"/>
    <col min="4867" max="4867" width="48.5703125" style="40" customWidth="1"/>
    <col min="4868" max="4869" width="11.7109375" style="40" customWidth="1"/>
    <col min="4870" max="5121" width="8.85546875" style="40"/>
    <col min="5122" max="5122" width="5.28515625" style="40" customWidth="1"/>
    <col min="5123" max="5123" width="48.5703125" style="40" customWidth="1"/>
    <col min="5124" max="5125" width="11.7109375" style="40" customWidth="1"/>
    <col min="5126" max="5377" width="8.85546875" style="40"/>
    <col min="5378" max="5378" width="5.28515625" style="40" customWidth="1"/>
    <col min="5379" max="5379" width="48.5703125" style="40" customWidth="1"/>
    <col min="5380" max="5381" width="11.7109375" style="40" customWidth="1"/>
    <col min="5382" max="5633" width="8.85546875" style="40"/>
    <col min="5634" max="5634" width="5.28515625" style="40" customWidth="1"/>
    <col min="5635" max="5635" width="48.5703125" style="40" customWidth="1"/>
    <col min="5636" max="5637" width="11.7109375" style="40" customWidth="1"/>
    <col min="5638" max="5889" width="8.85546875" style="40"/>
    <col min="5890" max="5890" width="5.28515625" style="40" customWidth="1"/>
    <col min="5891" max="5891" width="48.5703125" style="40" customWidth="1"/>
    <col min="5892" max="5893" width="11.7109375" style="40" customWidth="1"/>
    <col min="5894" max="6145" width="8.85546875" style="40"/>
    <col min="6146" max="6146" width="5.28515625" style="40" customWidth="1"/>
    <col min="6147" max="6147" width="48.5703125" style="40" customWidth="1"/>
    <col min="6148" max="6149" width="11.7109375" style="40" customWidth="1"/>
    <col min="6150" max="6401" width="8.85546875" style="40"/>
    <col min="6402" max="6402" width="5.28515625" style="40" customWidth="1"/>
    <col min="6403" max="6403" width="48.5703125" style="40" customWidth="1"/>
    <col min="6404" max="6405" width="11.7109375" style="40" customWidth="1"/>
    <col min="6406" max="6657" width="8.85546875" style="40"/>
    <col min="6658" max="6658" width="5.28515625" style="40" customWidth="1"/>
    <col min="6659" max="6659" width="48.5703125" style="40" customWidth="1"/>
    <col min="6660" max="6661" width="11.7109375" style="40" customWidth="1"/>
    <col min="6662" max="6913" width="8.85546875" style="40"/>
    <col min="6914" max="6914" width="5.28515625" style="40" customWidth="1"/>
    <col min="6915" max="6915" width="48.5703125" style="40" customWidth="1"/>
    <col min="6916" max="6917" width="11.7109375" style="40" customWidth="1"/>
    <col min="6918" max="7169" width="8.85546875" style="40"/>
    <col min="7170" max="7170" width="5.28515625" style="40" customWidth="1"/>
    <col min="7171" max="7171" width="48.5703125" style="40" customWidth="1"/>
    <col min="7172" max="7173" width="11.7109375" style="40" customWidth="1"/>
    <col min="7174" max="7425" width="8.85546875" style="40"/>
    <col min="7426" max="7426" width="5.28515625" style="40" customWidth="1"/>
    <col min="7427" max="7427" width="48.5703125" style="40" customWidth="1"/>
    <col min="7428" max="7429" width="11.7109375" style="40" customWidth="1"/>
    <col min="7430" max="7681" width="8.85546875" style="40"/>
    <col min="7682" max="7682" width="5.28515625" style="40" customWidth="1"/>
    <col min="7683" max="7683" width="48.5703125" style="40" customWidth="1"/>
    <col min="7684" max="7685" width="11.7109375" style="40" customWidth="1"/>
    <col min="7686" max="7937" width="8.85546875" style="40"/>
    <col min="7938" max="7938" width="5.28515625" style="40" customWidth="1"/>
    <col min="7939" max="7939" width="48.5703125" style="40" customWidth="1"/>
    <col min="7940" max="7941" width="11.7109375" style="40" customWidth="1"/>
    <col min="7942" max="8193" width="8.85546875" style="40"/>
    <col min="8194" max="8194" width="5.28515625" style="40" customWidth="1"/>
    <col min="8195" max="8195" width="48.5703125" style="40" customWidth="1"/>
    <col min="8196" max="8197" width="11.7109375" style="40" customWidth="1"/>
    <col min="8198" max="8449" width="8.85546875" style="40"/>
    <col min="8450" max="8450" width="5.28515625" style="40" customWidth="1"/>
    <col min="8451" max="8451" width="48.5703125" style="40" customWidth="1"/>
    <col min="8452" max="8453" width="11.7109375" style="40" customWidth="1"/>
    <col min="8454" max="8705" width="8.85546875" style="40"/>
    <col min="8706" max="8706" width="5.28515625" style="40" customWidth="1"/>
    <col min="8707" max="8707" width="48.5703125" style="40" customWidth="1"/>
    <col min="8708" max="8709" width="11.7109375" style="40" customWidth="1"/>
    <col min="8710" max="8961" width="8.85546875" style="40"/>
    <col min="8962" max="8962" width="5.28515625" style="40" customWidth="1"/>
    <col min="8963" max="8963" width="48.5703125" style="40" customWidth="1"/>
    <col min="8964" max="8965" width="11.7109375" style="40" customWidth="1"/>
    <col min="8966" max="9217" width="8.85546875" style="40"/>
    <col min="9218" max="9218" width="5.28515625" style="40" customWidth="1"/>
    <col min="9219" max="9219" width="48.5703125" style="40" customWidth="1"/>
    <col min="9220" max="9221" width="11.7109375" style="40" customWidth="1"/>
    <col min="9222" max="9473" width="8.85546875" style="40"/>
    <col min="9474" max="9474" width="5.28515625" style="40" customWidth="1"/>
    <col min="9475" max="9475" width="48.5703125" style="40" customWidth="1"/>
    <col min="9476" max="9477" width="11.7109375" style="40" customWidth="1"/>
    <col min="9478" max="9729" width="8.85546875" style="40"/>
    <col min="9730" max="9730" width="5.28515625" style="40" customWidth="1"/>
    <col min="9731" max="9731" width="48.5703125" style="40" customWidth="1"/>
    <col min="9732" max="9733" width="11.7109375" style="40" customWidth="1"/>
    <col min="9734" max="9985" width="8.85546875" style="40"/>
    <col min="9986" max="9986" width="5.28515625" style="40" customWidth="1"/>
    <col min="9987" max="9987" width="48.5703125" style="40" customWidth="1"/>
    <col min="9988" max="9989" width="11.7109375" style="40" customWidth="1"/>
    <col min="9990" max="10241" width="8.85546875" style="40"/>
    <col min="10242" max="10242" width="5.28515625" style="40" customWidth="1"/>
    <col min="10243" max="10243" width="48.5703125" style="40" customWidth="1"/>
    <col min="10244" max="10245" width="11.7109375" style="40" customWidth="1"/>
    <col min="10246" max="10497" width="8.85546875" style="40"/>
    <col min="10498" max="10498" width="5.28515625" style="40" customWidth="1"/>
    <col min="10499" max="10499" width="48.5703125" style="40" customWidth="1"/>
    <col min="10500" max="10501" width="11.7109375" style="40" customWidth="1"/>
    <col min="10502" max="10753" width="8.85546875" style="40"/>
    <col min="10754" max="10754" width="5.28515625" style="40" customWidth="1"/>
    <col min="10755" max="10755" width="48.5703125" style="40" customWidth="1"/>
    <col min="10756" max="10757" width="11.7109375" style="40" customWidth="1"/>
    <col min="10758" max="11009" width="8.85546875" style="40"/>
    <col min="11010" max="11010" width="5.28515625" style="40" customWidth="1"/>
    <col min="11011" max="11011" width="48.5703125" style="40" customWidth="1"/>
    <col min="11012" max="11013" width="11.7109375" style="40" customWidth="1"/>
    <col min="11014" max="11265" width="8.85546875" style="40"/>
    <col min="11266" max="11266" width="5.28515625" style="40" customWidth="1"/>
    <col min="11267" max="11267" width="48.5703125" style="40" customWidth="1"/>
    <col min="11268" max="11269" width="11.7109375" style="40" customWidth="1"/>
    <col min="11270" max="11521" width="8.85546875" style="40"/>
    <col min="11522" max="11522" width="5.28515625" style="40" customWidth="1"/>
    <col min="11523" max="11523" width="48.5703125" style="40" customWidth="1"/>
    <col min="11524" max="11525" width="11.7109375" style="40" customWidth="1"/>
    <col min="11526" max="11777" width="8.85546875" style="40"/>
    <col min="11778" max="11778" width="5.28515625" style="40" customWidth="1"/>
    <col min="11779" max="11779" width="48.5703125" style="40" customWidth="1"/>
    <col min="11780" max="11781" width="11.7109375" style="40" customWidth="1"/>
    <col min="11782" max="12033" width="8.85546875" style="40"/>
    <col min="12034" max="12034" width="5.28515625" style="40" customWidth="1"/>
    <col min="12035" max="12035" width="48.5703125" style="40" customWidth="1"/>
    <col min="12036" max="12037" width="11.7109375" style="40" customWidth="1"/>
    <col min="12038" max="12289" width="8.85546875" style="40"/>
    <col min="12290" max="12290" width="5.28515625" style="40" customWidth="1"/>
    <col min="12291" max="12291" width="48.5703125" style="40" customWidth="1"/>
    <col min="12292" max="12293" width="11.7109375" style="40" customWidth="1"/>
    <col min="12294" max="12545" width="8.85546875" style="40"/>
    <col min="12546" max="12546" width="5.28515625" style="40" customWidth="1"/>
    <col min="12547" max="12547" width="48.5703125" style="40" customWidth="1"/>
    <col min="12548" max="12549" width="11.7109375" style="40" customWidth="1"/>
    <col min="12550" max="12801" width="8.85546875" style="40"/>
    <col min="12802" max="12802" width="5.28515625" style="40" customWidth="1"/>
    <col min="12803" max="12803" width="48.5703125" style="40" customWidth="1"/>
    <col min="12804" max="12805" width="11.7109375" style="40" customWidth="1"/>
    <col min="12806" max="13057" width="8.85546875" style="40"/>
    <col min="13058" max="13058" width="5.28515625" style="40" customWidth="1"/>
    <col min="13059" max="13059" width="48.5703125" style="40" customWidth="1"/>
    <col min="13060" max="13061" width="11.7109375" style="40" customWidth="1"/>
    <col min="13062" max="13313" width="8.85546875" style="40"/>
    <col min="13314" max="13314" width="5.28515625" style="40" customWidth="1"/>
    <col min="13315" max="13315" width="48.5703125" style="40" customWidth="1"/>
    <col min="13316" max="13317" width="11.7109375" style="40" customWidth="1"/>
    <col min="13318" max="13569" width="8.85546875" style="40"/>
    <col min="13570" max="13570" width="5.28515625" style="40" customWidth="1"/>
    <col min="13571" max="13571" width="48.5703125" style="40" customWidth="1"/>
    <col min="13572" max="13573" width="11.7109375" style="40" customWidth="1"/>
    <col min="13574" max="13825" width="8.85546875" style="40"/>
    <col min="13826" max="13826" width="5.28515625" style="40" customWidth="1"/>
    <col min="13827" max="13827" width="48.5703125" style="40" customWidth="1"/>
    <col min="13828" max="13829" width="11.7109375" style="40" customWidth="1"/>
    <col min="13830" max="14081" width="8.85546875" style="40"/>
    <col min="14082" max="14082" width="5.28515625" style="40" customWidth="1"/>
    <col min="14083" max="14083" width="48.5703125" style="40" customWidth="1"/>
    <col min="14084" max="14085" width="11.7109375" style="40" customWidth="1"/>
    <col min="14086" max="14337" width="8.85546875" style="40"/>
    <col min="14338" max="14338" width="5.28515625" style="40" customWidth="1"/>
    <col min="14339" max="14339" width="48.5703125" style="40" customWidth="1"/>
    <col min="14340" max="14341" width="11.7109375" style="40" customWidth="1"/>
    <col min="14342" max="14593" width="8.85546875" style="40"/>
    <col min="14594" max="14594" width="5.28515625" style="40" customWidth="1"/>
    <col min="14595" max="14595" width="48.5703125" style="40" customWidth="1"/>
    <col min="14596" max="14597" width="11.7109375" style="40" customWidth="1"/>
    <col min="14598" max="14849" width="8.85546875" style="40"/>
    <col min="14850" max="14850" width="5.28515625" style="40" customWidth="1"/>
    <col min="14851" max="14851" width="48.5703125" style="40" customWidth="1"/>
    <col min="14852" max="14853" width="11.7109375" style="40" customWidth="1"/>
    <col min="14854" max="15105" width="8.85546875" style="40"/>
    <col min="15106" max="15106" width="5.28515625" style="40" customWidth="1"/>
    <col min="15107" max="15107" width="48.5703125" style="40" customWidth="1"/>
    <col min="15108" max="15109" width="11.7109375" style="40" customWidth="1"/>
    <col min="15110" max="15361" width="8.85546875" style="40"/>
    <col min="15362" max="15362" width="5.28515625" style="40" customWidth="1"/>
    <col min="15363" max="15363" width="48.5703125" style="40" customWidth="1"/>
    <col min="15364" max="15365" width="11.7109375" style="40" customWidth="1"/>
    <col min="15366" max="15617" width="8.85546875" style="40"/>
    <col min="15618" max="15618" width="5.28515625" style="40" customWidth="1"/>
    <col min="15619" max="15619" width="48.5703125" style="40" customWidth="1"/>
    <col min="15620" max="15621" width="11.7109375" style="40" customWidth="1"/>
    <col min="15622" max="15873" width="8.85546875" style="40"/>
    <col min="15874" max="15874" width="5.28515625" style="40" customWidth="1"/>
    <col min="15875" max="15875" width="48.5703125" style="40" customWidth="1"/>
    <col min="15876" max="15877" width="11.7109375" style="40" customWidth="1"/>
    <col min="15878" max="16129" width="8.85546875" style="40"/>
    <col min="16130" max="16130" width="5.28515625" style="40" customWidth="1"/>
    <col min="16131" max="16131" width="48.5703125" style="40" customWidth="1"/>
    <col min="16132" max="16133" width="11.7109375" style="40" customWidth="1"/>
    <col min="16134" max="16384" width="8.85546875" style="40"/>
  </cols>
  <sheetData>
    <row r="1" spans="1:9" s="37" customFormat="1" ht="25.5" customHeight="1" thickBot="1" x14ac:dyDescent="0.3">
      <c r="A1" s="847" t="s">
        <v>58</v>
      </c>
      <c r="B1" s="814"/>
      <c r="C1" s="814"/>
      <c r="D1" s="814"/>
      <c r="E1" s="814"/>
      <c r="F1" s="814"/>
      <c r="G1" s="814"/>
      <c r="H1" s="814"/>
      <c r="I1" s="814"/>
    </row>
    <row r="2" spans="1:9" s="38" customFormat="1" ht="15.75" customHeight="1" x14ac:dyDescent="0.2">
      <c r="A2" s="848"/>
      <c r="B2" s="849" t="s">
        <v>543</v>
      </c>
      <c r="C2" s="841" t="s">
        <v>59</v>
      </c>
      <c r="D2" s="843" t="s">
        <v>1225</v>
      </c>
      <c r="E2" s="843" t="s">
        <v>1239</v>
      </c>
      <c r="F2" s="841" t="s">
        <v>234</v>
      </c>
      <c r="G2" s="841" t="s">
        <v>1271</v>
      </c>
      <c r="H2" s="841" t="s">
        <v>234</v>
      </c>
      <c r="I2" s="845" t="s">
        <v>235</v>
      </c>
    </row>
    <row r="3" spans="1:9" s="39" customFormat="1" ht="30.75" customHeight="1" x14ac:dyDescent="0.2">
      <c r="A3" s="817"/>
      <c r="B3" s="855"/>
      <c r="C3" s="842"/>
      <c r="D3" s="844"/>
      <c r="E3" s="844"/>
      <c r="F3" s="842"/>
      <c r="G3" s="842"/>
      <c r="H3" s="842"/>
      <c r="I3" s="846"/>
    </row>
    <row r="4" spans="1:9" s="39" customFormat="1" ht="12.75" customHeight="1" x14ac:dyDescent="0.2">
      <c r="A4" s="608"/>
      <c r="B4" s="609"/>
      <c r="C4" s="610" t="s">
        <v>9</v>
      </c>
      <c r="D4" s="611" t="s">
        <v>10</v>
      </c>
      <c r="E4" s="611" t="s">
        <v>10</v>
      </c>
      <c r="F4" s="773" t="s">
        <v>11</v>
      </c>
      <c r="G4" s="773" t="s">
        <v>11</v>
      </c>
      <c r="H4" s="773" t="s">
        <v>236</v>
      </c>
      <c r="I4" s="503" t="s">
        <v>237</v>
      </c>
    </row>
    <row r="5" spans="1:9" ht="12.75" customHeight="1" x14ac:dyDescent="0.25">
      <c r="A5" s="612" t="s">
        <v>2</v>
      </c>
      <c r="B5" s="528" t="s">
        <v>542</v>
      </c>
      <c r="C5" s="529" t="s">
        <v>522</v>
      </c>
      <c r="D5" s="619"/>
      <c r="E5" s="619"/>
      <c r="F5" s="613"/>
      <c r="G5" s="613">
        <f>SUM(E5,F5)</f>
        <v>0</v>
      </c>
      <c r="H5" s="613"/>
      <c r="I5" s="614">
        <f>SUM(G5,H5)</f>
        <v>0</v>
      </c>
    </row>
    <row r="6" spans="1:9" ht="12.75" customHeight="1" x14ac:dyDescent="0.25">
      <c r="A6" s="612" t="s">
        <v>3</v>
      </c>
      <c r="B6" s="528" t="s">
        <v>690</v>
      </c>
      <c r="C6" s="529" t="s">
        <v>720</v>
      </c>
      <c r="D6" s="619">
        <v>600</v>
      </c>
      <c r="E6" s="619">
        <v>600</v>
      </c>
      <c r="F6" s="613"/>
      <c r="G6" s="613">
        <f t="shared" ref="G6:G22" si="0">SUM(E6,F6)</f>
        <v>600</v>
      </c>
      <c r="H6" s="613"/>
      <c r="I6" s="614">
        <f t="shared" ref="I6:I22" si="1">SUM(G6,H6)</f>
        <v>600</v>
      </c>
    </row>
    <row r="7" spans="1:9" ht="12.75" customHeight="1" x14ac:dyDescent="0.25">
      <c r="A7" s="612" t="s">
        <v>49</v>
      </c>
      <c r="B7" s="528" t="s">
        <v>545</v>
      </c>
      <c r="C7" s="530" t="s">
        <v>524</v>
      </c>
      <c r="D7" s="619"/>
      <c r="E7" s="619"/>
      <c r="F7" s="613"/>
      <c r="G7" s="613">
        <f t="shared" si="0"/>
        <v>0</v>
      </c>
      <c r="H7" s="613"/>
      <c r="I7" s="614">
        <f t="shared" si="1"/>
        <v>0</v>
      </c>
    </row>
    <row r="8" spans="1:9" ht="12.75" customHeight="1" x14ac:dyDescent="0.25">
      <c r="A8" s="612" t="s">
        <v>12</v>
      </c>
      <c r="B8" s="528" t="s">
        <v>546</v>
      </c>
      <c r="C8" s="530" t="s">
        <v>238</v>
      </c>
      <c r="D8" s="619"/>
      <c r="E8" s="619"/>
      <c r="F8" s="613"/>
      <c r="G8" s="613">
        <f t="shared" si="0"/>
        <v>0</v>
      </c>
      <c r="H8" s="613"/>
      <c r="I8" s="614">
        <f t="shared" si="1"/>
        <v>0</v>
      </c>
    </row>
    <row r="9" spans="1:9" ht="12.75" customHeight="1" x14ac:dyDescent="0.25">
      <c r="A9" s="612" t="s">
        <v>50</v>
      </c>
      <c r="B9" s="528" t="s">
        <v>548</v>
      </c>
      <c r="C9" s="530" t="s">
        <v>526</v>
      </c>
      <c r="D9" s="619"/>
      <c r="E9" s="619"/>
      <c r="F9" s="613"/>
      <c r="G9" s="613">
        <f t="shared" si="0"/>
        <v>0</v>
      </c>
      <c r="H9" s="613"/>
      <c r="I9" s="614">
        <f t="shared" si="1"/>
        <v>0</v>
      </c>
    </row>
    <row r="10" spans="1:9" ht="12.75" customHeight="1" x14ac:dyDescent="0.25">
      <c r="A10" s="612" t="s">
        <v>13</v>
      </c>
      <c r="B10" s="528"/>
      <c r="C10" s="541" t="s">
        <v>549</v>
      </c>
      <c r="D10" s="619"/>
      <c r="E10" s="619"/>
      <c r="F10" s="613"/>
      <c r="G10" s="613">
        <f t="shared" si="0"/>
        <v>0</v>
      </c>
      <c r="H10" s="613"/>
      <c r="I10" s="614">
        <f t="shared" si="1"/>
        <v>0</v>
      </c>
    </row>
    <row r="11" spans="1:9" ht="12.75" customHeight="1" x14ac:dyDescent="0.25">
      <c r="A11" s="612" t="s">
        <v>51</v>
      </c>
      <c r="B11" s="528" t="s">
        <v>553</v>
      </c>
      <c r="C11" s="541" t="s">
        <v>507</v>
      </c>
      <c r="D11" s="619">
        <v>887</v>
      </c>
      <c r="E11" s="619">
        <v>1275</v>
      </c>
      <c r="F11" s="613"/>
      <c r="G11" s="613">
        <f t="shared" si="0"/>
        <v>1275</v>
      </c>
      <c r="H11" s="613"/>
      <c r="I11" s="614">
        <f t="shared" si="1"/>
        <v>1275</v>
      </c>
    </row>
    <row r="12" spans="1:9" ht="12.75" customHeight="1" x14ac:dyDescent="0.25">
      <c r="A12" s="612" t="s">
        <v>14</v>
      </c>
      <c r="B12" s="528"/>
      <c r="C12" s="535" t="s">
        <v>60</v>
      </c>
      <c r="D12" s="621">
        <f>SUM(D5:D11)</f>
        <v>1487</v>
      </c>
      <c r="E12" s="621">
        <f>SUM(E5:E11)</f>
        <v>1875</v>
      </c>
      <c r="F12" s="621">
        <f t="shared" ref="F12:I12" si="2">SUM(F5:F11)</f>
        <v>0</v>
      </c>
      <c r="G12" s="621">
        <f t="shared" si="2"/>
        <v>1875</v>
      </c>
      <c r="H12" s="621">
        <f t="shared" si="2"/>
        <v>0</v>
      </c>
      <c r="I12" s="622">
        <f t="shared" si="2"/>
        <v>1875</v>
      </c>
    </row>
    <row r="13" spans="1:9" ht="12.75" customHeight="1" x14ac:dyDescent="0.25">
      <c r="A13" s="612" t="s">
        <v>52</v>
      </c>
      <c r="B13" s="528" t="s">
        <v>544</v>
      </c>
      <c r="C13" s="529" t="s">
        <v>523</v>
      </c>
      <c r="D13" s="619"/>
      <c r="E13" s="619"/>
      <c r="F13" s="613"/>
      <c r="G13" s="613">
        <f t="shared" si="0"/>
        <v>0</v>
      </c>
      <c r="H13" s="613"/>
      <c r="I13" s="614">
        <f t="shared" si="1"/>
        <v>0</v>
      </c>
    </row>
    <row r="14" spans="1:9" ht="30" customHeight="1" x14ac:dyDescent="0.25">
      <c r="A14" s="612" t="s">
        <v>15</v>
      </c>
      <c r="B14" s="528" t="s">
        <v>690</v>
      </c>
      <c r="C14" s="529" t="s">
        <v>721</v>
      </c>
      <c r="D14" s="619"/>
      <c r="E14" s="619"/>
      <c r="F14" s="613"/>
      <c r="G14" s="613">
        <f t="shared" si="0"/>
        <v>0</v>
      </c>
      <c r="H14" s="613"/>
      <c r="I14" s="614">
        <f t="shared" si="1"/>
        <v>0</v>
      </c>
    </row>
    <row r="15" spans="1:9" ht="12.75" customHeight="1" x14ac:dyDescent="0.25">
      <c r="A15" s="612" t="s">
        <v>16</v>
      </c>
      <c r="B15" s="528" t="s">
        <v>547</v>
      </c>
      <c r="C15" s="529" t="s">
        <v>525</v>
      </c>
      <c r="D15" s="619"/>
      <c r="E15" s="619"/>
      <c r="F15" s="613"/>
      <c r="G15" s="613">
        <f t="shared" si="0"/>
        <v>0</v>
      </c>
      <c r="H15" s="613"/>
      <c r="I15" s="614">
        <f t="shared" si="1"/>
        <v>0</v>
      </c>
    </row>
    <row r="16" spans="1:9" s="38" customFormat="1" ht="12.75" customHeight="1" x14ac:dyDescent="0.25">
      <c r="A16" s="612" t="s">
        <v>18</v>
      </c>
      <c r="B16" s="528" t="s">
        <v>550</v>
      </c>
      <c r="C16" s="530" t="s">
        <v>527</v>
      </c>
      <c r="D16" s="621"/>
      <c r="E16" s="621"/>
      <c r="F16" s="621"/>
      <c r="G16" s="613">
        <f t="shared" si="0"/>
        <v>0</v>
      </c>
      <c r="H16" s="621"/>
      <c r="I16" s="614">
        <f t="shared" si="1"/>
        <v>0</v>
      </c>
    </row>
    <row r="17" spans="1:9" ht="12.75" customHeight="1" x14ac:dyDescent="0.25">
      <c r="A17" s="612" t="s">
        <v>19</v>
      </c>
      <c r="B17" s="528"/>
      <c r="C17" s="530" t="s">
        <v>61</v>
      </c>
      <c r="D17" s="619"/>
      <c r="E17" s="619"/>
      <c r="F17" s="613"/>
      <c r="G17" s="613">
        <f t="shared" si="0"/>
        <v>0</v>
      </c>
      <c r="H17" s="613"/>
      <c r="I17" s="614">
        <f t="shared" si="1"/>
        <v>0</v>
      </c>
    </row>
    <row r="18" spans="1:9" ht="12.75" customHeight="1" x14ac:dyDescent="0.25">
      <c r="A18" s="612" t="s">
        <v>20</v>
      </c>
      <c r="B18" s="528" t="s">
        <v>553</v>
      </c>
      <c r="C18" s="530" t="s">
        <v>507</v>
      </c>
      <c r="D18" s="619"/>
      <c r="E18" s="619"/>
      <c r="F18" s="613"/>
      <c r="G18" s="613">
        <f t="shared" si="0"/>
        <v>0</v>
      </c>
      <c r="H18" s="613"/>
      <c r="I18" s="614">
        <f t="shared" si="1"/>
        <v>0</v>
      </c>
    </row>
    <row r="19" spans="1:9" ht="12.75" customHeight="1" x14ac:dyDescent="0.25">
      <c r="A19" s="612" t="s">
        <v>21</v>
      </c>
      <c r="B19" s="528"/>
      <c r="C19" s="535" t="s">
        <v>62</v>
      </c>
      <c r="D19" s="621">
        <f>SUM(D13:D18)</f>
        <v>0</v>
      </c>
      <c r="E19" s="621">
        <f>SUM(E13:E18)</f>
        <v>0</v>
      </c>
      <c r="F19" s="621">
        <f t="shared" ref="F19:I19" si="3">SUM(F13:F18)</f>
        <v>0</v>
      </c>
      <c r="G19" s="621">
        <f t="shared" si="3"/>
        <v>0</v>
      </c>
      <c r="H19" s="621">
        <f t="shared" si="3"/>
        <v>0</v>
      </c>
      <c r="I19" s="622">
        <f t="shared" si="3"/>
        <v>0</v>
      </c>
    </row>
    <row r="20" spans="1:9" ht="12.75" customHeight="1" x14ac:dyDescent="0.25">
      <c r="A20" s="612" t="s">
        <v>22</v>
      </c>
      <c r="B20" s="528"/>
      <c r="C20" s="535" t="s">
        <v>63</v>
      </c>
      <c r="D20" s="621">
        <f>SUM(D19,D12)</f>
        <v>1487</v>
      </c>
      <c r="E20" s="621">
        <f>SUM(E19,E12)</f>
        <v>1875</v>
      </c>
      <c r="F20" s="621">
        <f t="shared" ref="F20:I20" si="4">SUM(F19,F12)</f>
        <v>0</v>
      </c>
      <c r="G20" s="621">
        <f t="shared" si="4"/>
        <v>1875</v>
      </c>
      <c r="H20" s="621">
        <f t="shared" si="4"/>
        <v>0</v>
      </c>
      <c r="I20" s="622">
        <f t="shared" si="4"/>
        <v>1875</v>
      </c>
    </row>
    <row r="21" spans="1:9" ht="12.75" customHeight="1" x14ac:dyDescent="0.25">
      <c r="A21" s="612" t="s">
        <v>23</v>
      </c>
      <c r="B21" s="528" t="s">
        <v>552</v>
      </c>
      <c r="C21" s="529" t="s">
        <v>528</v>
      </c>
      <c r="D21" s="619"/>
      <c r="E21" s="619"/>
      <c r="F21" s="613"/>
      <c r="G21" s="613">
        <f t="shared" si="0"/>
        <v>0</v>
      </c>
      <c r="H21" s="613"/>
      <c r="I21" s="614">
        <f t="shared" si="1"/>
        <v>0</v>
      </c>
    </row>
    <row r="22" spans="1:9" ht="12.75" customHeight="1" x14ac:dyDescent="0.25">
      <c r="A22" s="612" t="s">
        <v>24</v>
      </c>
      <c r="B22" s="528" t="s">
        <v>554</v>
      </c>
      <c r="C22" s="529" t="s">
        <v>529</v>
      </c>
      <c r="D22" s="619"/>
      <c r="E22" s="619"/>
      <c r="F22" s="613"/>
      <c r="G22" s="613">
        <f t="shared" si="0"/>
        <v>0</v>
      </c>
      <c r="H22" s="613"/>
      <c r="I22" s="614">
        <f t="shared" si="1"/>
        <v>0</v>
      </c>
    </row>
    <row r="23" spans="1:9" ht="12.75" customHeight="1" x14ac:dyDescent="0.25">
      <c r="A23" s="612" t="s">
        <v>26</v>
      </c>
      <c r="B23" s="528" t="s">
        <v>551</v>
      </c>
      <c r="C23" s="535" t="s">
        <v>64</v>
      </c>
      <c r="D23" s="621">
        <f>SUM(D21:D22)</f>
        <v>0</v>
      </c>
      <c r="E23" s="621">
        <f>SUM(E21:E22)</f>
        <v>0</v>
      </c>
      <c r="F23" s="621">
        <f t="shared" ref="F23:I23" si="5">SUM(F21:F22)</f>
        <v>0</v>
      </c>
      <c r="G23" s="621">
        <f t="shared" si="5"/>
        <v>0</v>
      </c>
      <c r="H23" s="621">
        <f t="shared" si="5"/>
        <v>0</v>
      </c>
      <c r="I23" s="622">
        <f t="shared" si="5"/>
        <v>0</v>
      </c>
    </row>
    <row r="24" spans="1:9" ht="12.75" customHeight="1" thickBot="1" x14ac:dyDescent="0.3">
      <c r="A24" s="784" t="s">
        <v>27</v>
      </c>
      <c r="B24" s="542"/>
      <c r="C24" s="538" t="s">
        <v>65</v>
      </c>
      <c r="D24" s="623">
        <f>SUM(D23,D20)</f>
        <v>1487</v>
      </c>
      <c r="E24" s="623">
        <f>SUM(E23,E20)</f>
        <v>1875</v>
      </c>
      <c r="F24" s="623">
        <f t="shared" ref="F24:I24" si="6">SUM(F23,F20)</f>
        <v>0</v>
      </c>
      <c r="G24" s="623">
        <f t="shared" si="6"/>
        <v>1875</v>
      </c>
      <c r="H24" s="623">
        <f t="shared" si="6"/>
        <v>0</v>
      </c>
      <c r="I24" s="624">
        <f t="shared" si="6"/>
        <v>1875</v>
      </c>
    </row>
    <row r="29" spans="1:9" ht="25.5" customHeight="1" thickBot="1" x14ac:dyDescent="0.3">
      <c r="A29" s="847" t="s">
        <v>66</v>
      </c>
      <c r="B29" s="814"/>
      <c r="C29" s="814"/>
      <c r="D29" s="814"/>
      <c r="E29" s="814"/>
      <c r="F29" s="814"/>
      <c r="G29" s="814"/>
      <c r="H29" s="814"/>
      <c r="I29" s="814"/>
    </row>
    <row r="30" spans="1:9" s="38" customFormat="1" ht="15.75" customHeight="1" x14ac:dyDescent="0.2">
      <c r="A30" s="848"/>
      <c r="B30" s="849" t="s">
        <v>543</v>
      </c>
      <c r="C30" s="853" t="s">
        <v>59</v>
      </c>
      <c r="D30" s="843" t="s">
        <v>1225</v>
      </c>
      <c r="E30" s="843" t="s">
        <v>1239</v>
      </c>
      <c r="F30" s="841" t="s">
        <v>234</v>
      </c>
      <c r="G30" s="841" t="s">
        <v>1271</v>
      </c>
      <c r="H30" s="841" t="s">
        <v>234</v>
      </c>
      <c r="I30" s="845" t="s">
        <v>235</v>
      </c>
    </row>
    <row r="31" spans="1:9" s="39" customFormat="1" ht="30.75" customHeight="1" x14ac:dyDescent="0.2">
      <c r="A31" s="817"/>
      <c r="B31" s="855"/>
      <c r="C31" s="854"/>
      <c r="D31" s="844"/>
      <c r="E31" s="844"/>
      <c r="F31" s="842"/>
      <c r="G31" s="842"/>
      <c r="H31" s="842"/>
      <c r="I31" s="846"/>
    </row>
    <row r="32" spans="1:9" s="39" customFormat="1" ht="13.5" customHeight="1" x14ac:dyDescent="0.2">
      <c r="A32" s="608"/>
      <c r="B32" s="615"/>
      <c r="C32" s="610" t="s">
        <v>9</v>
      </c>
      <c r="D32" s="611" t="s">
        <v>10</v>
      </c>
      <c r="E32" s="611" t="s">
        <v>10</v>
      </c>
      <c r="F32" s="773" t="s">
        <v>11</v>
      </c>
      <c r="G32" s="773" t="s">
        <v>11</v>
      </c>
      <c r="H32" s="773" t="s">
        <v>236</v>
      </c>
      <c r="I32" s="503" t="s">
        <v>237</v>
      </c>
    </row>
    <row r="33" spans="1:9" ht="12.75" customHeight="1" x14ac:dyDescent="0.25">
      <c r="A33" s="612" t="s">
        <v>2</v>
      </c>
      <c r="B33" s="528" t="s">
        <v>556</v>
      </c>
      <c r="C33" s="529" t="s">
        <v>67</v>
      </c>
      <c r="D33" s="619"/>
      <c r="E33" s="619"/>
      <c r="F33" s="613"/>
      <c r="G33" s="613">
        <f t="shared" ref="G33:G47" si="7">SUM(E33,F33)</f>
        <v>0</v>
      </c>
      <c r="H33" s="613"/>
      <c r="I33" s="614">
        <f>SUM(G33,H33)</f>
        <v>0</v>
      </c>
    </row>
    <row r="34" spans="1:9" ht="12.75" customHeight="1" x14ac:dyDescent="0.25">
      <c r="A34" s="612" t="s">
        <v>3</v>
      </c>
      <c r="B34" s="528" t="s">
        <v>557</v>
      </c>
      <c r="C34" s="532" t="s">
        <v>399</v>
      </c>
      <c r="D34" s="619"/>
      <c r="E34" s="619"/>
      <c r="F34" s="613"/>
      <c r="G34" s="613">
        <f t="shared" si="7"/>
        <v>0</v>
      </c>
      <c r="H34" s="613"/>
      <c r="I34" s="614">
        <f t="shared" ref="I34:I38" si="8">SUM(G34,H34)</f>
        <v>0</v>
      </c>
    </row>
    <row r="35" spans="1:9" ht="12.75" customHeight="1" x14ac:dyDescent="0.25">
      <c r="A35" s="612" t="s">
        <v>49</v>
      </c>
      <c r="B35" s="528" t="s">
        <v>558</v>
      </c>
      <c r="C35" s="530" t="s">
        <v>69</v>
      </c>
      <c r="D35" s="619"/>
      <c r="E35" s="619"/>
      <c r="F35" s="613"/>
      <c r="G35" s="613">
        <f t="shared" si="7"/>
        <v>0</v>
      </c>
      <c r="H35" s="613">
        <v>320</v>
      </c>
      <c r="I35" s="614">
        <f t="shared" si="8"/>
        <v>320</v>
      </c>
    </row>
    <row r="36" spans="1:9" ht="12.75" customHeight="1" x14ac:dyDescent="0.25">
      <c r="A36" s="612" t="s">
        <v>12</v>
      </c>
      <c r="B36" s="528" t="s">
        <v>559</v>
      </c>
      <c r="C36" s="529" t="s">
        <v>513</v>
      </c>
      <c r="D36" s="619"/>
      <c r="E36" s="619"/>
      <c r="F36" s="613"/>
      <c r="G36" s="613">
        <f t="shared" si="7"/>
        <v>0</v>
      </c>
      <c r="H36" s="613"/>
      <c r="I36" s="614">
        <f t="shared" si="8"/>
        <v>0</v>
      </c>
    </row>
    <row r="37" spans="1:9" ht="12.75" customHeight="1" x14ac:dyDescent="0.25">
      <c r="A37" s="612" t="s">
        <v>50</v>
      </c>
      <c r="B37" s="528" t="s">
        <v>560</v>
      </c>
      <c r="C37" s="530" t="s">
        <v>514</v>
      </c>
      <c r="D37" s="619"/>
      <c r="E37" s="619"/>
      <c r="F37" s="613"/>
      <c r="G37" s="613">
        <f t="shared" si="7"/>
        <v>0</v>
      </c>
      <c r="H37" s="613"/>
      <c r="I37" s="614">
        <f t="shared" si="8"/>
        <v>0</v>
      </c>
    </row>
    <row r="38" spans="1:9" ht="12.75" customHeight="1" x14ac:dyDescent="0.25">
      <c r="A38" s="612" t="s">
        <v>13</v>
      </c>
      <c r="B38" s="528" t="s">
        <v>759</v>
      </c>
      <c r="C38" s="529" t="s">
        <v>70</v>
      </c>
      <c r="D38" s="619">
        <v>1487</v>
      </c>
      <c r="E38" s="619">
        <v>1875</v>
      </c>
      <c r="F38" s="613"/>
      <c r="G38" s="613">
        <f t="shared" si="7"/>
        <v>1875</v>
      </c>
      <c r="H38" s="613">
        <v>-320</v>
      </c>
      <c r="I38" s="614">
        <f t="shared" si="8"/>
        <v>1555</v>
      </c>
    </row>
    <row r="39" spans="1:9" ht="12.75" customHeight="1" x14ac:dyDescent="0.25">
      <c r="A39" s="612" t="s">
        <v>51</v>
      </c>
      <c r="B39" s="528"/>
      <c r="C39" s="533" t="s">
        <v>71</v>
      </c>
      <c r="D39" s="621">
        <f>SUM(D33:D38)</f>
        <v>1487</v>
      </c>
      <c r="E39" s="621">
        <f>SUM(E33:E38)</f>
        <v>1875</v>
      </c>
      <c r="F39" s="621">
        <f t="shared" ref="F39:I39" si="9">SUM(F33:F38)</f>
        <v>0</v>
      </c>
      <c r="G39" s="621">
        <f t="shared" si="9"/>
        <v>1875</v>
      </c>
      <c r="H39" s="621">
        <f t="shared" si="9"/>
        <v>0</v>
      </c>
      <c r="I39" s="622">
        <f t="shared" si="9"/>
        <v>1875</v>
      </c>
    </row>
    <row r="40" spans="1:9" ht="12.75" customHeight="1" x14ac:dyDescent="0.25">
      <c r="A40" s="612" t="s">
        <v>14</v>
      </c>
      <c r="B40" s="528" t="s">
        <v>561</v>
      </c>
      <c r="C40" s="532" t="s">
        <v>72</v>
      </c>
      <c r="D40" s="619"/>
      <c r="E40" s="619"/>
      <c r="F40" s="613"/>
      <c r="G40" s="613">
        <f t="shared" si="7"/>
        <v>0</v>
      </c>
      <c r="H40" s="613"/>
      <c r="I40" s="614">
        <f>SUM(G40,H40)</f>
        <v>0</v>
      </c>
    </row>
    <row r="41" spans="1:9" s="39" customFormat="1" ht="12.75" customHeight="1" x14ac:dyDescent="0.25">
      <c r="A41" s="612" t="s">
        <v>52</v>
      </c>
      <c r="B41" s="528" t="s">
        <v>562</v>
      </c>
      <c r="C41" s="530" t="s">
        <v>515</v>
      </c>
      <c r="D41" s="621"/>
      <c r="E41" s="621"/>
      <c r="F41" s="615"/>
      <c r="G41" s="613">
        <f t="shared" si="7"/>
        <v>0</v>
      </c>
      <c r="H41" s="615"/>
      <c r="I41" s="614">
        <f t="shared" ref="I41:I43" si="10">SUM(G41,H41)</f>
        <v>0</v>
      </c>
    </row>
    <row r="42" spans="1:9" ht="12.75" customHeight="1" x14ac:dyDescent="0.25">
      <c r="A42" s="612" t="s">
        <v>15</v>
      </c>
      <c r="B42" s="528" t="s">
        <v>563</v>
      </c>
      <c r="C42" s="529" t="s">
        <v>516</v>
      </c>
      <c r="D42" s="619"/>
      <c r="E42" s="619"/>
      <c r="F42" s="613"/>
      <c r="G42" s="613">
        <f t="shared" si="7"/>
        <v>0</v>
      </c>
      <c r="H42" s="613"/>
      <c r="I42" s="614">
        <f t="shared" si="10"/>
        <v>0</v>
      </c>
    </row>
    <row r="43" spans="1:9" ht="12.75" customHeight="1" x14ac:dyDescent="0.25">
      <c r="A43" s="612" t="s">
        <v>16</v>
      </c>
      <c r="B43" s="528" t="s">
        <v>759</v>
      </c>
      <c r="C43" s="532" t="s">
        <v>517</v>
      </c>
      <c r="D43" s="619"/>
      <c r="E43" s="619"/>
      <c r="F43" s="613"/>
      <c r="G43" s="613">
        <f t="shared" si="7"/>
        <v>0</v>
      </c>
      <c r="H43" s="613"/>
      <c r="I43" s="614">
        <f t="shared" si="10"/>
        <v>0</v>
      </c>
    </row>
    <row r="44" spans="1:9" ht="12.75" customHeight="1" x14ac:dyDescent="0.25">
      <c r="A44" s="612" t="s">
        <v>18</v>
      </c>
      <c r="B44" s="528"/>
      <c r="C44" s="535" t="s">
        <v>73</v>
      </c>
      <c r="D44" s="621">
        <f>SUM(D40:D43)</f>
        <v>0</v>
      </c>
      <c r="E44" s="621">
        <f>SUM(E40:E43)</f>
        <v>0</v>
      </c>
      <c r="F44" s="621">
        <f t="shared" ref="F44:I44" si="11">SUM(F40:F43)</f>
        <v>0</v>
      </c>
      <c r="G44" s="621">
        <f t="shared" si="11"/>
        <v>0</v>
      </c>
      <c r="H44" s="621">
        <f t="shared" si="11"/>
        <v>0</v>
      </c>
      <c r="I44" s="622">
        <f t="shared" si="11"/>
        <v>0</v>
      </c>
    </row>
    <row r="45" spans="1:9" ht="12.75" customHeight="1" x14ac:dyDescent="0.25">
      <c r="A45" s="612" t="s">
        <v>19</v>
      </c>
      <c r="B45" s="528"/>
      <c r="C45" s="535" t="s">
        <v>74</v>
      </c>
      <c r="D45" s="621">
        <f>SUM(D44,D39)</f>
        <v>1487</v>
      </c>
      <c r="E45" s="621">
        <f>SUM(E44,E39)</f>
        <v>1875</v>
      </c>
      <c r="F45" s="621">
        <f t="shared" ref="F45:I45" si="12">SUM(F44,F39)</f>
        <v>0</v>
      </c>
      <c r="G45" s="621">
        <f t="shared" si="12"/>
        <v>1875</v>
      </c>
      <c r="H45" s="621">
        <f t="shared" si="12"/>
        <v>0</v>
      </c>
      <c r="I45" s="622">
        <f t="shared" si="12"/>
        <v>1875</v>
      </c>
    </row>
    <row r="46" spans="1:9" ht="12.75" customHeight="1" x14ac:dyDescent="0.25">
      <c r="A46" s="612" t="s">
        <v>20</v>
      </c>
      <c r="B46" s="528" t="s">
        <v>564</v>
      </c>
      <c r="C46" s="529" t="s">
        <v>518</v>
      </c>
      <c r="D46" s="619"/>
      <c r="E46" s="619"/>
      <c r="F46" s="613"/>
      <c r="G46" s="613">
        <f t="shared" si="7"/>
        <v>0</v>
      </c>
      <c r="H46" s="613"/>
      <c r="I46" s="614">
        <f>SUM(G46,H46)</f>
        <v>0</v>
      </c>
    </row>
    <row r="47" spans="1:9" ht="12.75" customHeight="1" x14ac:dyDescent="0.25">
      <c r="A47" s="612" t="s">
        <v>21</v>
      </c>
      <c r="B47" s="528" t="s">
        <v>565</v>
      </c>
      <c r="C47" s="529" t="s">
        <v>519</v>
      </c>
      <c r="D47" s="619"/>
      <c r="E47" s="619"/>
      <c r="F47" s="613"/>
      <c r="G47" s="613">
        <f t="shared" si="7"/>
        <v>0</v>
      </c>
      <c r="H47" s="613"/>
      <c r="I47" s="614">
        <f>SUM(G47,H47)</f>
        <v>0</v>
      </c>
    </row>
    <row r="48" spans="1:9" ht="12.75" customHeight="1" x14ac:dyDescent="0.25">
      <c r="A48" s="612" t="s">
        <v>22</v>
      </c>
      <c r="B48" s="528" t="s">
        <v>566</v>
      </c>
      <c r="C48" s="535" t="s">
        <v>75</v>
      </c>
      <c r="D48" s="621">
        <f>SUM(D46:D47)</f>
        <v>0</v>
      </c>
      <c r="E48" s="621">
        <f>SUM(E46:E47)</f>
        <v>0</v>
      </c>
      <c r="F48" s="621">
        <f t="shared" ref="F48:I48" si="13">SUM(F46:F47)</f>
        <v>0</v>
      </c>
      <c r="G48" s="621">
        <f t="shared" si="13"/>
        <v>0</v>
      </c>
      <c r="H48" s="621">
        <f t="shared" si="13"/>
        <v>0</v>
      </c>
      <c r="I48" s="622">
        <f t="shared" si="13"/>
        <v>0</v>
      </c>
    </row>
    <row r="49" spans="1:9" ht="12.75" customHeight="1" thickBot="1" x14ac:dyDescent="0.3">
      <c r="A49" s="784" t="s">
        <v>23</v>
      </c>
      <c r="B49" s="537"/>
      <c r="C49" s="538" t="s">
        <v>76</v>
      </c>
      <c r="D49" s="623">
        <f>SUM(D48,D45)</f>
        <v>1487</v>
      </c>
      <c r="E49" s="623">
        <f>SUM(E48,E45)</f>
        <v>1875</v>
      </c>
      <c r="F49" s="623">
        <f t="shared" ref="F49:I49" si="14">SUM(F48,F45)</f>
        <v>0</v>
      </c>
      <c r="G49" s="623">
        <f t="shared" si="14"/>
        <v>1875</v>
      </c>
      <c r="H49" s="623">
        <f t="shared" si="14"/>
        <v>0</v>
      </c>
      <c r="I49" s="624">
        <f t="shared" si="14"/>
        <v>1875</v>
      </c>
    </row>
    <row r="50" spans="1:9" ht="25.5" customHeight="1" x14ac:dyDescent="0.25">
      <c r="A50" s="41"/>
      <c r="B50" s="41"/>
      <c r="C50" s="42"/>
      <c r="D50" s="43"/>
      <c r="E50" s="43"/>
    </row>
    <row r="51" spans="1:9" ht="25.5" customHeight="1" x14ac:dyDescent="0.25">
      <c r="A51" s="41"/>
      <c r="B51" s="41"/>
      <c r="C51" s="42"/>
      <c r="D51" s="43"/>
      <c r="E51" s="43"/>
    </row>
    <row r="52" spans="1:9" ht="25.5" customHeight="1" x14ac:dyDescent="0.25">
      <c r="A52" s="41"/>
      <c r="B52" s="41"/>
      <c r="C52" s="42"/>
      <c r="D52" s="43"/>
      <c r="E52" s="43"/>
    </row>
    <row r="53" spans="1:9" ht="25.5" customHeight="1" x14ac:dyDescent="0.25">
      <c r="A53" s="41"/>
      <c r="B53" s="41"/>
      <c r="C53" s="42"/>
      <c r="D53" s="43"/>
      <c r="E53" s="43"/>
    </row>
    <row r="54" spans="1:9" ht="25.5" customHeight="1" x14ac:dyDescent="0.25">
      <c r="A54" s="41"/>
      <c r="B54" s="41"/>
      <c r="C54" s="42"/>
      <c r="D54" s="43"/>
      <c r="E54" s="43"/>
    </row>
    <row r="55" spans="1:9" ht="25.5" customHeight="1" x14ac:dyDescent="0.25">
      <c r="A55" s="41"/>
      <c r="B55" s="41"/>
      <c r="C55" s="42"/>
      <c r="D55" s="43"/>
      <c r="E55" s="43"/>
    </row>
    <row r="56" spans="1:9" ht="25.5" customHeight="1" x14ac:dyDescent="0.25">
      <c r="A56" s="41"/>
      <c r="B56" s="41"/>
      <c r="C56" s="42"/>
      <c r="D56" s="43"/>
      <c r="E56" s="43"/>
    </row>
    <row r="57" spans="1:9" ht="25.5" customHeight="1" x14ac:dyDescent="0.25">
      <c r="A57" s="41"/>
      <c r="B57" s="41"/>
      <c r="C57" s="42"/>
      <c r="D57" s="43"/>
      <c r="E57" s="43"/>
    </row>
    <row r="58" spans="1:9" x14ac:dyDescent="0.25">
      <c r="A58" s="44"/>
      <c r="B58" s="44"/>
      <c r="C58" s="44"/>
      <c r="D58" s="44"/>
      <c r="E58" s="44"/>
    </row>
    <row r="59" spans="1:9" x14ac:dyDescent="0.25">
      <c r="A59" s="44"/>
      <c r="B59" s="44"/>
      <c r="C59" s="45"/>
      <c r="D59" s="46"/>
      <c r="E59" s="46"/>
    </row>
    <row r="60" spans="1:9" x14ac:dyDescent="0.25">
      <c r="A60" s="44"/>
      <c r="B60" s="44"/>
      <c r="C60" s="47"/>
      <c r="D60" s="47"/>
      <c r="E60" s="47"/>
    </row>
    <row r="61" spans="1:9" x14ac:dyDescent="0.25">
      <c r="A61" s="44"/>
      <c r="B61" s="44"/>
      <c r="C61" s="47"/>
      <c r="D61" s="48"/>
      <c r="E61" s="48"/>
    </row>
    <row r="62" spans="1:9" x14ac:dyDescent="0.25">
      <c r="A62" s="44"/>
      <c r="B62" s="44"/>
      <c r="C62" s="47"/>
      <c r="D62" s="48"/>
      <c r="E62" s="48"/>
    </row>
    <row r="63" spans="1:9" x14ac:dyDescent="0.25">
      <c r="A63" s="44"/>
      <c r="B63" s="44"/>
      <c r="C63" s="47"/>
      <c r="D63" s="48"/>
      <c r="E63" s="48"/>
    </row>
    <row r="64" spans="1:9" x14ac:dyDescent="0.25">
      <c r="A64" s="44"/>
      <c r="B64" s="44"/>
      <c r="C64" s="47"/>
      <c r="D64" s="48"/>
      <c r="E64" s="48"/>
    </row>
    <row r="65" spans="1:5" x14ac:dyDescent="0.25">
      <c r="A65" s="44"/>
      <c r="B65" s="44"/>
      <c r="C65" s="47"/>
      <c r="D65" s="48"/>
      <c r="E65" s="48"/>
    </row>
    <row r="66" spans="1:5" x14ac:dyDescent="0.25">
      <c r="A66" s="44"/>
      <c r="B66" s="44"/>
      <c r="C66" s="47"/>
      <c r="D66" s="48"/>
      <c r="E66" s="48"/>
    </row>
    <row r="67" spans="1:5" x14ac:dyDescent="0.25">
      <c r="A67" s="44"/>
      <c r="B67" s="44"/>
      <c r="C67" s="47"/>
      <c r="D67" s="48"/>
      <c r="E67" s="48"/>
    </row>
    <row r="68" spans="1:5" x14ac:dyDescent="0.25">
      <c r="A68" s="44"/>
      <c r="B68" s="44"/>
      <c r="C68" s="47"/>
      <c r="D68" s="48"/>
      <c r="E68" s="48"/>
    </row>
    <row r="69" spans="1:5" x14ac:dyDescent="0.25">
      <c r="A69" s="44"/>
      <c r="B69" s="44"/>
      <c r="C69" s="47"/>
      <c r="D69" s="47"/>
      <c r="E69" s="47"/>
    </row>
    <row r="70" spans="1:5" x14ac:dyDescent="0.25">
      <c r="A70" s="44"/>
      <c r="B70" s="44"/>
      <c r="C70" s="47"/>
      <c r="D70" s="47"/>
      <c r="E70" s="47"/>
    </row>
    <row r="71" spans="1:5" x14ac:dyDescent="0.25">
      <c r="A71" s="44"/>
      <c r="B71" s="44"/>
      <c r="C71" s="47"/>
      <c r="D71" s="47"/>
      <c r="E71" s="47"/>
    </row>
    <row r="72" spans="1:5" x14ac:dyDescent="0.25">
      <c r="A72" s="44"/>
      <c r="B72" s="44"/>
    </row>
    <row r="73" spans="1:5" x14ac:dyDescent="0.25">
      <c r="A73" s="44"/>
      <c r="B73" s="44"/>
      <c r="C73" s="49"/>
      <c r="D73" s="49"/>
      <c r="E73" s="49"/>
    </row>
    <row r="74" spans="1:5" x14ac:dyDescent="0.25">
      <c r="A74" s="44"/>
      <c r="B74" s="44"/>
      <c r="C74" s="50"/>
      <c r="D74" s="50"/>
      <c r="E74" s="50"/>
    </row>
    <row r="75" spans="1:5" x14ac:dyDescent="0.25">
      <c r="A75" s="44"/>
      <c r="B75" s="44"/>
    </row>
    <row r="76" spans="1:5" x14ac:dyDescent="0.25">
      <c r="A76" s="44"/>
      <c r="B76" s="44"/>
    </row>
    <row r="77" spans="1:5" x14ac:dyDescent="0.25">
      <c r="A77" s="44"/>
      <c r="B77" s="44"/>
      <c r="C77" s="44"/>
      <c r="D77" s="44"/>
      <c r="E77" s="44"/>
    </row>
    <row r="78" spans="1:5" ht="20.100000000000001" customHeight="1" x14ac:dyDescent="0.25">
      <c r="A78" s="44"/>
      <c r="B78" s="44"/>
      <c r="C78" s="44"/>
      <c r="D78" s="44"/>
      <c r="E78" s="44"/>
    </row>
    <row r="79" spans="1:5" ht="20.100000000000001" customHeight="1" x14ac:dyDescent="0.25">
      <c r="A79" s="44"/>
      <c r="B79" s="44"/>
      <c r="C79" s="44"/>
      <c r="D79" s="44"/>
      <c r="E79" s="44"/>
    </row>
    <row r="80" spans="1:5" ht="20.100000000000001" customHeight="1" x14ac:dyDescent="0.25">
      <c r="C80" s="44"/>
      <c r="D80" s="44"/>
      <c r="E80" s="44"/>
    </row>
    <row r="81" spans="3:5" ht="20.100000000000001" customHeight="1" x14ac:dyDescent="0.25">
      <c r="C81" s="44"/>
      <c r="D81" s="44"/>
      <c r="E81" s="44"/>
    </row>
    <row r="82" spans="3:5" x14ac:dyDescent="0.25">
      <c r="C82" s="44"/>
      <c r="D82" s="44"/>
      <c r="E82" s="44"/>
    </row>
    <row r="83" spans="3:5" x14ac:dyDescent="0.25">
      <c r="C83" s="44"/>
      <c r="D83" s="44"/>
      <c r="E83" s="44"/>
    </row>
    <row r="84" spans="3:5" x14ac:dyDescent="0.25">
      <c r="C84" s="44"/>
      <c r="D84" s="44"/>
      <c r="E84" s="44"/>
    </row>
    <row r="85" spans="3:5" x14ac:dyDescent="0.25">
      <c r="C85" s="44"/>
      <c r="D85" s="44"/>
      <c r="E85" s="44"/>
    </row>
  </sheetData>
  <mergeCells count="20">
    <mergeCell ref="E30:E31"/>
    <mergeCell ref="C2:C3"/>
    <mergeCell ref="D2:D3"/>
    <mergeCell ref="E2:E3"/>
    <mergeCell ref="A1:I1"/>
    <mergeCell ref="H2:H3"/>
    <mergeCell ref="I2:I3"/>
    <mergeCell ref="H30:H31"/>
    <mergeCell ref="I30:I31"/>
    <mergeCell ref="A29:I29"/>
    <mergeCell ref="F2:F3"/>
    <mergeCell ref="G2:G3"/>
    <mergeCell ref="F30:F31"/>
    <mergeCell ref="G30:G31"/>
    <mergeCell ref="A2:A3"/>
    <mergeCell ref="A30:A31"/>
    <mergeCell ref="B30:B31"/>
    <mergeCell ref="B2:B3"/>
    <mergeCell ref="C30:C31"/>
    <mergeCell ref="D30:D31"/>
  </mergeCells>
  <printOptions horizontalCentered="1"/>
  <pageMargins left="0.59055118110236227" right="0.19685039370078741" top="0.98425196850393704" bottom="0.23622047244094491" header="0.47244094488188981" footer="0.51181102362204722"/>
  <pageSetup paperSize="9" scale="80" orientation="portrait" r:id="rId1"/>
  <headerFooter alignWithMargins="0">
    <oddHeader>&amp;L&amp;"Times New Roman,Félkövér"&amp;12Címszám: 2Alcímszám: 2&amp;C&amp;"Times New Roman,Félkövér"&amp;12Környezetvédelmi Alap (eFt)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13"/>
  <sheetViews>
    <sheetView view="pageLayout" zoomScaleNormal="100" workbookViewId="0">
      <selection activeCell="J5" sqref="J5"/>
    </sheetView>
  </sheetViews>
  <sheetFormatPr defaultColWidth="4.85546875" defaultRowHeight="12.75" x14ac:dyDescent="0.2"/>
  <cols>
    <col min="1" max="1" width="6.5703125" style="83" customWidth="1"/>
    <col min="2" max="2" width="8.7109375" style="84" customWidth="1"/>
    <col min="3" max="3" width="38.42578125" style="85" customWidth="1"/>
    <col min="4" max="4" width="13" style="82" hidden="1" customWidth="1"/>
    <col min="5" max="5" width="13" style="82" customWidth="1"/>
    <col min="6" max="6" width="13" style="82" hidden="1" customWidth="1"/>
    <col min="7" max="9" width="13" style="82" customWidth="1"/>
    <col min="10" max="10" width="10.140625" style="83" customWidth="1"/>
    <col min="11" max="11" width="11.7109375" style="83" customWidth="1"/>
    <col min="12" max="12" width="9" style="83" customWidth="1"/>
    <col min="13" max="14" width="4.85546875" style="83"/>
    <col min="15" max="15" width="10.140625" style="83" customWidth="1"/>
    <col min="16" max="256" width="4.85546875" style="83"/>
    <col min="257" max="257" width="6.5703125" style="83" customWidth="1"/>
    <col min="258" max="258" width="7.7109375" style="83" customWidth="1"/>
    <col min="259" max="259" width="34.140625" style="83" customWidth="1"/>
    <col min="260" max="260" width="8.7109375" style="83" customWidth="1"/>
    <col min="261" max="261" width="38.42578125" style="83" customWidth="1"/>
    <col min="262" max="263" width="12.140625" style="83" customWidth="1"/>
    <col min="264" max="265" width="0" style="83" hidden="1" customWidth="1"/>
    <col min="266" max="266" width="4.85546875" style="83"/>
    <col min="267" max="267" width="11.7109375" style="83" customWidth="1"/>
    <col min="268" max="268" width="9" style="83" customWidth="1"/>
    <col min="269" max="270" width="4.85546875" style="83"/>
    <col min="271" max="271" width="10.140625" style="83" customWidth="1"/>
    <col min="272" max="512" width="4.85546875" style="83"/>
    <col min="513" max="513" width="6.5703125" style="83" customWidth="1"/>
    <col min="514" max="514" width="7.7109375" style="83" customWidth="1"/>
    <col min="515" max="515" width="34.140625" style="83" customWidth="1"/>
    <col min="516" max="516" width="8.7109375" style="83" customWidth="1"/>
    <col min="517" max="517" width="38.42578125" style="83" customWidth="1"/>
    <col min="518" max="519" width="12.140625" style="83" customWidth="1"/>
    <col min="520" max="521" width="0" style="83" hidden="1" customWidth="1"/>
    <col min="522" max="522" width="4.85546875" style="83"/>
    <col min="523" max="523" width="11.7109375" style="83" customWidth="1"/>
    <col min="524" max="524" width="9" style="83" customWidth="1"/>
    <col min="525" max="526" width="4.85546875" style="83"/>
    <col min="527" max="527" width="10.140625" style="83" customWidth="1"/>
    <col min="528" max="768" width="4.85546875" style="83"/>
    <col min="769" max="769" width="6.5703125" style="83" customWidth="1"/>
    <col min="770" max="770" width="7.7109375" style="83" customWidth="1"/>
    <col min="771" max="771" width="34.140625" style="83" customWidth="1"/>
    <col min="772" max="772" width="8.7109375" style="83" customWidth="1"/>
    <col min="773" max="773" width="38.42578125" style="83" customWidth="1"/>
    <col min="774" max="775" width="12.140625" style="83" customWidth="1"/>
    <col min="776" max="777" width="0" style="83" hidden="1" customWidth="1"/>
    <col min="778" max="778" width="4.85546875" style="83"/>
    <col min="779" max="779" width="11.7109375" style="83" customWidth="1"/>
    <col min="780" max="780" width="9" style="83" customWidth="1"/>
    <col min="781" max="782" width="4.85546875" style="83"/>
    <col min="783" max="783" width="10.140625" style="83" customWidth="1"/>
    <col min="784" max="1024" width="4.85546875" style="83"/>
    <col min="1025" max="1025" width="6.5703125" style="83" customWidth="1"/>
    <col min="1026" max="1026" width="7.7109375" style="83" customWidth="1"/>
    <col min="1027" max="1027" width="34.140625" style="83" customWidth="1"/>
    <col min="1028" max="1028" width="8.7109375" style="83" customWidth="1"/>
    <col min="1029" max="1029" width="38.42578125" style="83" customWidth="1"/>
    <col min="1030" max="1031" width="12.140625" style="83" customWidth="1"/>
    <col min="1032" max="1033" width="0" style="83" hidden="1" customWidth="1"/>
    <col min="1034" max="1034" width="4.85546875" style="83"/>
    <col min="1035" max="1035" width="11.7109375" style="83" customWidth="1"/>
    <col min="1036" max="1036" width="9" style="83" customWidth="1"/>
    <col min="1037" max="1038" width="4.85546875" style="83"/>
    <col min="1039" max="1039" width="10.140625" style="83" customWidth="1"/>
    <col min="1040" max="1280" width="4.85546875" style="83"/>
    <col min="1281" max="1281" width="6.5703125" style="83" customWidth="1"/>
    <col min="1282" max="1282" width="7.7109375" style="83" customWidth="1"/>
    <col min="1283" max="1283" width="34.140625" style="83" customWidth="1"/>
    <col min="1284" max="1284" width="8.7109375" style="83" customWidth="1"/>
    <col min="1285" max="1285" width="38.42578125" style="83" customWidth="1"/>
    <col min="1286" max="1287" width="12.140625" style="83" customWidth="1"/>
    <col min="1288" max="1289" width="0" style="83" hidden="1" customWidth="1"/>
    <col min="1290" max="1290" width="4.85546875" style="83"/>
    <col min="1291" max="1291" width="11.7109375" style="83" customWidth="1"/>
    <col min="1292" max="1292" width="9" style="83" customWidth="1"/>
    <col min="1293" max="1294" width="4.85546875" style="83"/>
    <col min="1295" max="1295" width="10.140625" style="83" customWidth="1"/>
    <col min="1296" max="1536" width="4.85546875" style="83"/>
    <col min="1537" max="1537" width="6.5703125" style="83" customWidth="1"/>
    <col min="1538" max="1538" width="7.7109375" style="83" customWidth="1"/>
    <col min="1539" max="1539" width="34.140625" style="83" customWidth="1"/>
    <col min="1540" max="1540" width="8.7109375" style="83" customWidth="1"/>
    <col min="1541" max="1541" width="38.42578125" style="83" customWidth="1"/>
    <col min="1542" max="1543" width="12.140625" style="83" customWidth="1"/>
    <col min="1544" max="1545" width="0" style="83" hidden="1" customWidth="1"/>
    <col min="1546" max="1546" width="4.85546875" style="83"/>
    <col min="1547" max="1547" width="11.7109375" style="83" customWidth="1"/>
    <col min="1548" max="1548" width="9" style="83" customWidth="1"/>
    <col min="1549" max="1550" width="4.85546875" style="83"/>
    <col min="1551" max="1551" width="10.140625" style="83" customWidth="1"/>
    <col min="1552" max="1792" width="4.85546875" style="83"/>
    <col min="1793" max="1793" width="6.5703125" style="83" customWidth="1"/>
    <col min="1794" max="1794" width="7.7109375" style="83" customWidth="1"/>
    <col min="1795" max="1795" width="34.140625" style="83" customWidth="1"/>
    <col min="1796" max="1796" width="8.7109375" style="83" customWidth="1"/>
    <col min="1797" max="1797" width="38.42578125" style="83" customWidth="1"/>
    <col min="1798" max="1799" width="12.140625" style="83" customWidth="1"/>
    <col min="1800" max="1801" width="0" style="83" hidden="1" customWidth="1"/>
    <col min="1802" max="1802" width="4.85546875" style="83"/>
    <col min="1803" max="1803" width="11.7109375" style="83" customWidth="1"/>
    <col min="1804" max="1804" width="9" style="83" customWidth="1"/>
    <col min="1805" max="1806" width="4.85546875" style="83"/>
    <col min="1807" max="1807" width="10.140625" style="83" customWidth="1"/>
    <col min="1808" max="2048" width="4.85546875" style="83"/>
    <col min="2049" max="2049" width="6.5703125" style="83" customWidth="1"/>
    <col min="2050" max="2050" width="7.7109375" style="83" customWidth="1"/>
    <col min="2051" max="2051" width="34.140625" style="83" customWidth="1"/>
    <col min="2052" max="2052" width="8.7109375" style="83" customWidth="1"/>
    <col min="2053" max="2053" width="38.42578125" style="83" customWidth="1"/>
    <col min="2054" max="2055" width="12.140625" style="83" customWidth="1"/>
    <col min="2056" max="2057" width="0" style="83" hidden="1" customWidth="1"/>
    <col min="2058" max="2058" width="4.85546875" style="83"/>
    <col min="2059" max="2059" width="11.7109375" style="83" customWidth="1"/>
    <col min="2060" max="2060" width="9" style="83" customWidth="1"/>
    <col min="2061" max="2062" width="4.85546875" style="83"/>
    <col min="2063" max="2063" width="10.140625" style="83" customWidth="1"/>
    <col min="2064" max="2304" width="4.85546875" style="83"/>
    <col min="2305" max="2305" width="6.5703125" style="83" customWidth="1"/>
    <col min="2306" max="2306" width="7.7109375" style="83" customWidth="1"/>
    <col min="2307" max="2307" width="34.140625" style="83" customWidth="1"/>
    <col min="2308" max="2308" width="8.7109375" style="83" customWidth="1"/>
    <col min="2309" max="2309" width="38.42578125" style="83" customWidth="1"/>
    <col min="2310" max="2311" width="12.140625" style="83" customWidth="1"/>
    <col min="2312" max="2313" width="0" style="83" hidden="1" customWidth="1"/>
    <col min="2314" max="2314" width="4.85546875" style="83"/>
    <col min="2315" max="2315" width="11.7109375" style="83" customWidth="1"/>
    <col min="2316" max="2316" width="9" style="83" customWidth="1"/>
    <col min="2317" max="2318" width="4.85546875" style="83"/>
    <col min="2319" max="2319" width="10.140625" style="83" customWidth="1"/>
    <col min="2320" max="2560" width="4.85546875" style="83"/>
    <col min="2561" max="2561" width="6.5703125" style="83" customWidth="1"/>
    <col min="2562" max="2562" width="7.7109375" style="83" customWidth="1"/>
    <col min="2563" max="2563" width="34.140625" style="83" customWidth="1"/>
    <col min="2564" max="2564" width="8.7109375" style="83" customWidth="1"/>
    <col min="2565" max="2565" width="38.42578125" style="83" customWidth="1"/>
    <col min="2566" max="2567" width="12.140625" style="83" customWidth="1"/>
    <col min="2568" max="2569" width="0" style="83" hidden="1" customWidth="1"/>
    <col min="2570" max="2570" width="4.85546875" style="83"/>
    <col min="2571" max="2571" width="11.7109375" style="83" customWidth="1"/>
    <col min="2572" max="2572" width="9" style="83" customWidth="1"/>
    <col min="2573" max="2574" width="4.85546875" style="83"/>
    <col min="2575" max="2575" width="10.140625" style="83" customWidth="1"/>
    <col min="2576" max="2816" width="4.85546875" style="83"/>
    <col min="2817" max="2817" width="6.5703125" style="83" customWidth="1"/>
    <col min="2818" max="2818" width="7.7109375" style="83" customWidth="1"/>
    <col min="2819" max="2819" width="34.140625" style="83" customWidth="1"/>
    <col min="2820" max="2820" width="8.7109375" style="83" customWidth="1"/>
    <col min="2821" max="2821" width="38.42578125" style="83" customWidth="1"/>
    <col min="2822" max="2823" width="12.140625" style="83" customWidth="1"/>
    <col min="2824" max="2825" width="0" style="83" hidden="1" customWidth="1"/>
    <col min="2826" max="2826" width="4.85546875" style="83"/>
    <col min="2827" max="2827" width="11.7109375" style="83" customWidth="1"/>
    <col min="2828" max="2828" width="9" style="83" customWidth="1"/>
    <col min="2829" max="2830" width="4.85546875" style="83"/>
    <col min="2831" max="2831" width="10.140625" style="83" customWidth="1"/>
    <col min="2832" max="3072" width="4.85546875" style="83"/>
    <col min="3073" max="3073" width="6.5703125" style="83" customWidth="1"/>
    <col min="3074" max="3074" width="7.7109375" style="83" customWidth="1"/>
    <col min="3075" max="3075" width="34.140625" style="83" customWidth="1"/>
    <col min="3076" max="3076" width="8.7109375" style="83" customWidth="1"/>
    <col min="3077" max="3077" width="38.42578125" style="83" customWidth="1"/>
    <col min="3078" max="3079" width="12.140625" style="83" customWidth="1"/>
    <col min="3080" max="3081" width="0" style="83" hidden="1" customWidth="1"/>
    <col min="3082" max="3082" width="4.85546875" style="83"/>
    <col min="3083" max="3083" width="11.7109375" style="83" customWidth="1"/>
    <col min="3084" max="3084" width="9" style="83" customWidth="1"/>
    <col min="3085" max="3086" width="4.85546875" style="83"/>
    <col min="3087" max="3087" width="10.140625" style="83" customWidth="1"/>
    <col min="3088" max="3328" width="4.85546875" style="83"/>
    <col min="3329" max="3329" width="6.5703125" style="83" customWidth="1"/>
    <col min="3330" max="3330" width="7.7109375" style="83" customWidth="1"/>
    <col min="3331" max="3331" width="34.140625" style="83" customWidth="1"/>
    <col min="3332" max="3332" width="8.7109375" style="83" customWidth="1"/>
    <col min="3333" max="3333" width="38.42578125" style="83" customWidth="1"/>
    <col min="3334" max="3335" width="12.140625" style="83" customWidth="1"/>
    <col min="3336" max="3337" width="0" style="83" hidden="1" customWidth="1"/>
    <col min="3338" max="3338" width="4.85546875" style="83"/>
    <col min="3339" max="3339" width="11.7109375" style="83" customWidth="1"/>
    <col min="3340" max="3340" width="9" style="83" customWidth="1"/>
    <col min="3341" max="3342" width="4.85546875" style="83"/>
    <col min="3343" max="3343" width="10.140625" style="83" customWidth="1"/>
    <col min="3344" max="3584" width="4.85546875" style="83"/>
    <col min="3585" max="3585" width="6.5703125" style="83" customWidth="1"/>
    <col min="3586" max="3586" width="7.7109375" style="83" customWidth="1"/>
    <col min="3587" max="3587" width="34.140625" style="83" customWidth="1"/>
    <col min="3588" max="3588" width="8.7109375" style="83" customWidth="1"/>
    <col min="3589" max="3589" width="38.42578125" style="83" customWidth="1"/>
    <col min="3590" max="3591" width="12.140625" style="83" customWidth="1"/>
    <col min="3592" max="3593" width="0" style="83" hidden="1" customWidth="1"/>
    <col min="3594" max="3594" width="4.85546875" style="83"/>
    <col min="3595" max="3595" width="11.7109375" style="83" customWidth="1"/>
    <col min="3596" max="3596" width="9" style="83" customWidth="1"/>
    <col min="3597" max="3598" width="4.85546875" style="83"/>
    <col min="3599" max="3599" width="10.140625" style="83" customWidth="1"/>
    <col min="3600" max="3840" width="4.85546875" style="83"/>
    <col min="3841" max="3841" width="6.5703125" style="83" customWidth="1"/>
    <col min="3842" max="3842" width="7.7109375" style="83" customWidth="1"/>
    <col min="3843" max="3843" width="34.140625" style="83" customWidth="1"/>
    <col min="3844" max="3844" width="8.7109375" style="83" customWidth="1"/>
    <col min="3845" max="3845" width="38.42578125" style="83" customWidth="1"/>
    <col min="3846" max="3847" width="12.140625" style="83" customWidth="1"/>
    <col min="3848" max="3849" width="0" style="83" hidden="1" customWidth="1"/>
    <col min="3850" max="3850" width="4.85546875" style="83"/>
    <col min="3851" max="3851" width="11.7109375" style="83" customWidth="1"/>
    <col min="3852" max="3852" width="9" style="83" customWidth="1"/>
    <col min="3853" max="3854" width="4.85546875" style="83"/>
    <col min="3855" max="3855" width="10.140625" style="83" customWidth="1"/>
    <col min="3856" max="4096" width="4.85546875" style="83"/>
    <col min="4097" max="4097" width="6.5703125" style="83" customWidth="1"/>
    <col min="4098" max="4098" width="7.7109375" style="83" customWidth="1"/>
    <col min="4099" max="4099" width="34.140625" style="83" customWidth="1"/>
    <col min="4100" max="4100" width="8.7109375" style="83" customWidth="1"/>
    <col min="4101" max="4101" width="38.42578125" style="83" customWidth="1"/>
    <col min="4102" max="4103" width="12.140625" style="83" customWidth="1"/>
    <col min="4104" max="4105" width="0" style="83" hidden="1" customWidth="1"/>
    <col min="4106" max="4106" width="4.85546875" style="83"/>
    <col min="4107" max="4107" width="11.7109375" style="83" customWidth="1"/>
    <col min="4108" max="4108" width="9" style="83" customWidth="1"/>
    <col min="4109" max="4110" width="4.85546875" style="83"/>
    <col min="4111" max="4111" width="10.140625" style="83" customWidth="1"/>
    <col min="4112" max="4352" width="4.85546875" style="83"/>
    <col min="4353" max="4353" width="6.5703125" style="83" customWidth="1"/>
    <col min="4354" max="4354" width="7.7109375" style="83" customWidth="1"/>
    <col min="4355" max="4355" width="34.140625" style="83" customWidth="1"/>
    <col min="4356" max="4356" width="8.7109375" style="83" customWidth="1"/>
    <col min="4357" max="4357" width="38.42578125" style="83" customWidth="1"/>
    <col min="4358" max="4359" width="12.140625" style="83" customWidth="1"/>
    <col min="4360" max="4361" width="0" style="83" hidden="1" customWidth="1"/>
    <col min="4362" max="4362" width="4.85546875" style="83"/>
    <col min="4363" max="4363" width="11.7109375" style="83" customWidth="1"/>
    <col min="4364" max="4364" width="9" style="83" customWidth="1"/>
    <col min="4365" max="4366" width="4.85546875" style="83"/>
    <col min="4367" max="4367" width="10.140625" style="83" customWidth="1"/>
    <col min="4368" max="4608" width="4.85546875" style="83"/>
    <col min="4609" max="4609" width="6.5703125" style="83" customWidth="1"/>
    <col min="4610" max="4610" width="7.7109375" style="83" customWidth="1"/>
    <col min="4611" max="4611" width="34.140625" style="83" customWidth="1"/>
    <col min="4612" max="4612" width="8.7109375" style="83" customWidth="1"/>
    <col min="4613" max="4613" width="38.42578125" style="83" customWidth="1"/>
    <col min="4614" max="4615" width="12.140625" style="83" customWidth="1"/>
    <col min="4616" max="4617" width="0" style="83" hidden="1" customWidth="1"/>
    <col min="4618" max="4618" width="4.85546875" style="83"/>
    <col min="4619" max="4619" width="11.7109375" style="83" customWidth="1"/>
    <col min="4620" max="4620" width="9" style="83" customWidth="1"/>
    <col min="4621" max="4622" width="4.85546875" style="83"/>
    <col min="4623" max="4623" width="10.140625" style="83" customWidth="1"/>
    <col min="4624" max="4864" width="4.85546875" style="83"/>
    <col min="4865" max="4865" width="6.5703125" style="83" customWidth="1"/>
    <col min="4866" max="4866" width="7.7109375" style="83" customWidth="1"/>
    <col min="4867" max="4867" width="34.140625" style="83" customWidth="1"/>
    <col min="4868" max="4868" width="8.7109375" style="83" customWidth="1"/>
    <col min="4869" max="4869" width="38.42578125" style="83" customWidth="1"/>
    <col min="4870" max="4871" width="12.140625" style="83" customWidth="1"/>
    <col min="4872" max="4873" width="0" style="83" hidden="1" customWidth="1"/>
    <col min="4874" max="4874" width="4.85546875" style="83"/>
    <col min="4875" max="4875" width="11.7109375" style="83" customWidth="1"/>
    <col min="4876" max="4876" width="9" style="83" customWidth="1"/>
    <col min="4877" max="4878" width="4.85546875" style="83"/>
    <col min="4879" max="4879" width="10.140625" style="83" customWidth="1"/>
    <col min="4880" max="5120" width="4.85546875" style="83"/>
    <col min="5121" max="5121" width="6.5703125" style="83" customWidth="1"/>
    <col min="5122" max="5122" width="7.7109375" style="83" customWidth="1"/>
    <col min="5123" max="5123" width="34.140625" style="83" customWidth="1"/>
    <col min="5124" max="5124" width="8.7109375" style="83" customWidth="1"/>
    <col min="5125" max="5125" width="38.42578125" style="83" customWidth="1"/>
    <col min="5126" max="5127" width="12.140625" style="83" customWidth="1"/>
    <col min="5128" max="5129" width="0" style="83" hidden="1" customWidth="1"/>
    <col min="5130" max="5130" width="4.85546875" style="83"/>
    <col min="5131" max="5131" width="11.7109375" style="83" customWidth="1"/>
    <col min="5132" max="5132" width="9" style="83" customWidth="1"/>
    <col min="5133" max="5134" width="4.85546875" style="83"/>
    <col min="5135" max="5135" width="10.140625" style="83" customWidth="1"/>
    <col min="5136" max="5376" width="4.85546875" style="83"/>
    <col min="5377" max="5377" width="6.5703125" style="83" customWidth="1"/>
    <col min="5378" max="5378" width="7.7109375" style="83" customWidth="1"/>
    <col min="5379" max="5379" width="34.140625" style="83" customWidth="1"/>
    <col min="5380" max="5380" width="8.7109375" style="83" customWidth="1"/>
    <col min="5381" max="5381" width="38.42578125" style="83" customWidth="1"/>
    <col min="5382" max="5383" width="12.140625" style="83" customWidth="1"/>
    <col min="5384" max="5385" width="0" style="83" hidden="1" customWidth="1"/>
    <col min="5386" max="5386" width="4.85546875" style="83"/>
    <col min="5387" max="5387" width="11.7109375" style="83" customWidth="1"/>
    <col min="5388" max="5388" width="9" style="83" customWidth="1"/>
    <col min="5389" max="5390" width="4.85546875" style="83"/>
    <col min="5391" max="5391" width="10.140625" style="83" customWidth="1"/>
    <col min="5392" max="5632" width="4.85546875" style="83"/>
    <col min="5633" max="5633" width="6.5703125" style="83" customWidth="1"/>
    <col min="5634" max="5634" width="7.7109375" style="83" customWidth="1"/>
    <col min="5635" max="5635" width="34.140625" style="83" customWidth="1"/>
    <col min="5636" max="5636" width="8.7109375" style="83" customWidth="1"/>
    <col min="5637" max="5637" width="38.42578125" style="83" customWidth="1"/>
    <col min="5638" max="5639" width="12.140625" style="83" customWidth="1"/>
    <col min="5640" max="5641" width="0" style="83" hidden="1" customWidth="1"/>
    <col min="5642" max="5642" width="4.85546875" style="83"/>
    <col min="5643" max="5643" width="11.7109375" style="83" customWidth="1"/>
    <col min="5644" max="5644" width="9" style="83" customWidth="1"/>
    <col min="5645" max="5646" width="4.85546875" style="83"/>
    <col min="5647" max="5647" width="10.140625" style="83" customWidth="1"/>
    <col min="5648" max="5888" width="4.85546875" style="83"/>
    <col min="5889" max="5889" width="6.5703125" style="83" customWidth="1"/>
    <col min="5890" max="5890" width="7.7109375" style="83" customWidth="1"/>
    <col min="5891" max="5891" width="34.140625" style="83" customWidth="1"/>
    <col min="5892" max="5892" width="8.7109375" style="83" customWidth="1"/>
    <col min="5893" max="5893" width="38.42578125" style="83" customWidth="1"/>
    <col min="5894" max="5895" width="12.140625" style="83" customWidth="1"/>
    <col min="5896" max="5897" width="0" style="83" hidden="1" customWidth="1"/>
    <col min="5898" max="5898" width="4.85546875" style="83"/>
    <col min="5899" max="5899" width="11.7109375" style="83" customWidth="1"/>
    <col min="5900" max="5900" width="9" style="83" customWidth="1"/>
    <col min="5901" max="5902" width="4.85546875" style="83"/>
    <col min="5903" max="5903" width="10.140625" style="83" customWidth="1"/>
    <col min="5904" max="6144" width="4.85546875" style="83"/>
    <col min="6145" max="6145" width="6.5703125" style="83" customWidth="1"/>
    <col min="6146" max="6146" width="7.7109375" style="83" customWidth="1"/>
    <col min="6147" max="6147" width="34.140625" style="83" customWidth="1"/>
    <col min="6148" max="6148" width="8.7109375" style="83" customWidth="1"/>
    <col min="6149" max="6149" width="38.42578125" style="83" customWidth="1"/>
    <col min="6150" max="6151" width="12.140625" style="83" customWidth="1"/>
    <col min="6152" max="6153" width="0" style="83" hidden="1" customWidth="1"/>
    <col min="6154" max="6154" width="4.85546875" style="83"/>
    <col min="6155" max="6155" width="11.7109375" style="83" customWidth="1"/>
    <col min="6156" max="6156" width="9" style="83" customWidth="1"/>
    <col min="6157" max="6158" width="4.85546875" style="83"/>
    <col min="6159" max="6159" width="10.140625" style="83" customWidth="1"/>
    <col min="6160" max="6400" width="4.85546875" style="83"/>
    <col min="6401" max="6401" width="6.5703125" style="83" customWidth="1"/>
    <col min="6402" max="6402" width="7.7109375" style="83" customWidth="1"/>
    <col min="6403" max="6403" width="34.140625" style="83" customWidth="1"/>
    <col min="6404" max="6404" width="8.7109375" style="83" customWidth="1"/>
    <col min="6405" max="6405" width="38.42578125" style="83" customWidth="1"/>
    <col min="6406" max="6407" width="12.140625" style="83" customWidth="1"/>
    <col min="6408" max="6409" width="0" style="83" hidden="1" customWidth="1"/>
    <col min="6410" max="6410" width="4.85546875" style="83"/>
    <col min="6411" max="6411" width="11.7109375" style="83" customWidth="1"/>
    <col min="6412" max="6412" width="9" style="83" customWidth="1"/>
    <col min="6413" max="6414" width="4.85546875" style="83"/>
    <col min="6415" max="6415" width="10.140625" style="83" customWidth="1"/>
    <col min="6416" max="6656" width="4.85546875" style="83"/>
    <col min="6657" max="6657" width="6.5703125" style="83" customWidth="1"/>
    <col min="6658" max="6658" width="7.7109375" style="83" customWidth="1"/>
    <col min="6659" max="6659" width="34.140625" style="83" customWidth="1"/>
    <col min="6660" max="6660" width="8.7109375" style="83" customWidth="1"/>
    <col min="6661" max="6661" width="38.42578125" style="83" customWidth="1"/>
    <col min="6662" max="6663" width="12.140625" style="83" customWidth="1"/>
    <col min="6664" max="6665" width="0" style="83" hidden="1" customWidth="1"/>
    <col min="6666" max="6666" width="4.85546875" style="83"/>
    <col min="6667" max="6667" width="11.7109375" style="83" customWidth="1"/>
    <col min="6668" max="6668" width="9" style="83" customWidth="1"/>
    <col min="6669" max="6670" width="4.85546875" style="83"/>
    <col min="6671" max="6671" width="10.140625" style="83" customWidth="1"/>
    <col min="6672" max="6912" width="4.85546875" style="83"/>
    <col min="6913" max="6913" width="6.5703125" style="83" customWidth="1"/>
    <col min="6914" max="6914" width="7.7109375" style="83" customWidth="1"/>
    <col min="6915" max="6915" width="34.140625" style="83" customWidth="1"/>
    <col min="6916" max="6916" width="8.7109375" style="83" customWidth="1"/>
    <col min="6917" max="6917" width="38.42578125" style="83" customWidth="1"/>
    <col min="6918" max="6919" width="12.140625" style="83" customWidth="1"/>
    <col min="6920" max="6921" width="0" style="83" hidden="1" customWidth="1"/>
    <col min="6922" max="6922" width="4.85546875" style="83"/>
    <col min="6923" max="6923" width="11.7109375" style="83" customWidth="1"/>
    <col min="6924" max="6924" width="9" style="83" customWidth="1"/>
    <col min="6925" max="6926" width="4.85546875" style="83"/>
    <col min="6927" max="6927" width="10.140625" style="83" customWidth="1"/>
    <col min="6928" max="7168" width="4.85546875" style="83"/>
    <col min="7169" max="7169" width="6.5703125" style="83" customWidth="1"/>
    <col min="7170" max="7170" width="7.7109375" style="83" customWidth="1"/>
    <col min="7171" max="7171" width="34.140625" style="83" customWidth="1"/>
    <col min="7172" max="7172" width="8.7109375" style="83" customWidth="1"/>
    <col min="7173" max="7173" width="38.42578125" style="83" customWidth="1"/>
    <col min="7174" max="7175" width="12.140625" style="83" customWidth="1"/>
    <col min="7176" max="7177" width="0" style="83" hidden="1" customWidth="1"/>
    <col min="7178" max="7178" width="4.85546875" style="83"/>
    <col min="7179" max="7179" width="11.7109375" style="83" customWidth="1"/>
    <col min="7180" max="7180" width="9" style="83" customWidth="1"/>
    <col min="7181" max="7182" width="4.85546875" style="83"/>
    <col min="7183" max="7183" width="10.140625" style="83" customWidth="1"/>
    <col min="7184" max="7424" width="4.85546875" style="83"/>
    <col min="7425" max="7425" width="6.5703125" style="83" customWidth="1"/>
    <col min="7426" max="7426" width="7.7109375" style="83" customWidth="1"/>
    <col min="7427" max="7427" width="34.140625" style="83" customWidth="1"/>
    <col min="7428" max="7428" width="8.7109375" style="83" customWidth="1"/>
    <col min="7429" max="7429" width="38.42578125" style="83" customWidth="1"/>
    <col min="7430" max="7431" width="12.140625" style="83" customWidth="1"/>
    <col min="7432" max="7433" width="0" style="83" hidden="1" customWidth="1"/>
    <col min="7434" max="7434" width="4.85546875" style="83"/>
    <col min="7435" max="7435" width="11.7109375" style="83" customWidth="1"/>
    <col min="7436" max="7436" width="9" style="83" customWidth="1"/>
    <col min="7437" max="7438" width="4.85546875" style="83"/>
    <col min="7439" max="7439" width="10.140625" style="83" customWidth="1"/>
    <col min="7440" max="7680" width="4.85546875" style="83"/>
    <col min="7681" max="7681" width="6.5703125" style="83" customWidth="1"/>
    <col min="7682" max="7682" width="7.7109375" style="83" customWidth="1"/>
    <col min="7683" max="7683" width="34.140625" style="83" customWidth="1"/>
    <col min="7684" max="7684" width="8.7109375" style="83" customWidth="1"/>
    <col min="7685" max="7685" width="38.42578125" style="83" customWidth="1"/>
    <col min="7686" max="7687" width="12.140625" style="83" customWidth="1"/>
    <col min="7688" max="7689" width="0" style="83" hidden="1" customWidth="1"/>
    <col min="7690" max="7690" width="4.85546875" style="83"/>
    <col min="7691" max="7691" width="11.7109375" style="83" customWidth="1"/>
    <col min="7692" max="7692" width="9" style="83" customWidth="1"/>
    <col min="7693" max="7694" width="4.85546875" style="83"/>
    <col min="7695" max="7695" width="10.140625" style="83" customWidth="1"/>
    <col min="7696" max="7936" width="4.85546875" style="83"/>
    <col min="7937" max="7937" width="6.5703125" style="83" customWidth="1"/>
    <col min="7938" max="7938" width="7.7109375" style="83" customWidth="1"/>
    <col min="7939" max="7939" width="34.140625" style="83" customWidth="1"/>
    <col min="7940" max="7940" width="8.7109375" style="83" customWidth="1"/>
    <col min="7941" max="7941" width="38.42578125" style="83" customWidth="1"/>
    <col min="7942" max="7943" width="12.140625" style="83" customWidth="1"/>
    <col min="7944" max="7945" width="0" style="83" hidden="1" customWidth="1"/>
    <col min="7946" max="7946" width="4.85546875" style="83"/>
    <col min="7947" max="7947" width="11.7109375" style="83" customWidth="1"/>
    <col min="7948" max="7948" width="9" style="83" customWidth="1"/>
    <col min="7949" max="7950" width="4.85546875" style="83"/>
    <col min="7951" max="7951" width="10.140625" style="83" customWidth="1"/>
    <col min="7952" max="8192" width="4.85546875" style="83"/>
    <col min="8193" max="8193" width="6.5703125" style="83" customWidth="1"/>
    <col min="8194" max="8194" width="7.7109375" style="83" customWidth="1"/>
    <col min="8195" max="8195" width="34.140625" style="83" customWidth="1"/>
    <col min="8196" max="8196" width="8.7109375" style="83" customWidth="1"/>
    <col min="8197" max="8197" width="38.42578125" style="83" customWidth="1"/>
    <col min="8198" max="8199" width="12.140625" style="83" customWidth="1"/>
    <col min="8200" max="8201" width="0" style="83" hidden="1" customWidth="1"/>
    <col min="8202" max="8202" width="4.85546875" style="83"/>
    <col min="8203" max="8203" width="11.7109375" style="83" customWidth="1"/>
    <col min="8204" max="8204" width="9" style="83" customWidth="1"/>
    <col min="8205" max="8206" width="4.85546875" style="83"/>
    <col min="8207" max="8207" width="10.140625" style="83" customWidth="1"/>
    <col min="8208" max="8448" width="4.85546875" style="83"/>
    <col min="8449" max="8449" width="6.5703125" style="83" customWidth="1"/>
    <col min="8450" max="8450" width="7.7109375" style="83" customWidth="1"/>
    <col min="8451" max="8451" width="34.140625" style="83" customWidth="1"/>
    <col min="8452" max="8452" width="8.7109375" style="83" customWidth="1"/>
    <col min="8453" max="8453" width="38.42578125" style="83" customWidth="1"/>
    <col min="8454" max="8455" width="12.140625" style="83" customWidth="1"/>
    <col min="8456" max="8457" width="0" style="83" hidden="1" customWidth="1"/>
    <col min="8458" max="8458" width="4.85546875" style="83"/>
    <col min="8459" max="8459" width="11.7109375" style="83" customWidth="1"/>
    <col min="8460" max="8460" width="9" style="83" customWidth="1"/>
    <col min="8461" max="8462" width="4.85546875" style="83"/>
    <col min="8463" max="8463" width="10.140625" style="83" customWidth="1"/>
    <col min="8464" max="8704" width="4.85546875" style="83"/>
    <col min="8705" max="8705" width="6.5703125" style="83" customWidth="1"/>
    <col min="8706" max="8706" width="7.7109375" style="83" customWidth="1"/>
    <col min="8707" max="8707" width="34.140625" style="83" customWidth="1"/>
    <col min="8708" max="8708" width="8.7109375" style="83" customWidth="1"/>
    <col min="8709" max="8709" width="38.42578125" style="83" customWidth="1"/>
    <col min="8710" max="8711" width="12.140625" style="83" customWidth="1"/>
    <col min="8712" max="8713" width="0" style="83" hidden="1" customWidth="1"/>
    <col min="8714" max="8714" width="4.85546875" style="83"/>
    <col min="8715" max="8715" width="11.7109375" style="83" customWidth="1"/>
    <col min="8716" max="8716" width="9" style="83" customWidth="1"/>
    <col min="8717" max="8718" width="4.85546875" style="83"/>
    <col min="8719" max="8719" width="10.140625" style="83" customWidth="1"/>
    <col min="8720" max="8960" width="4.85546875" style="83"/>
    <col min="8961" max="8961" width="6.5703125" style="83" customWidth="1"/>
    <col min="8962" max="8962" width="7.7109375" style="83" customWidth="1"/>
    <col min="8963" max="8963" width="34.140625" style="83" customWidth="1"/>
    <col min="8964" max="8964" width="8.7109375" style="83" customWidth="1"/>
    <col min="8965" max="8965" width="38.42578125" style="83" customWidth="1"/>
    <col min="8966" max="8967" width="12.140625" style="83" customWidth="1"/>
    <col min="8968" max="8969" width="0" style="83" hidden="1" customWidth="1"/>
    <col min="8970" max="8970" width="4.85546875" style="83"/>
    <col min="8971" max="8971" width="11.7109375" style="83" customWidth="1"/>
    <col min="8972" max="8972" width="9" style="83" customWidth="1"/>
    <col min="8973" max="8974" width="4.85546875" style="83"/>
    <col min="8975" max="8975" width="10.140625" style="83" customWidth="1"/>
    <col min="8976" max="9216" width="4.85546875" style="83"/>
    <col min="9217" max="9217" width="6.5703125" style="83" customWidth="1"/>
    <col min="9218" max="9218" width="7.7109375" style="83" customWidth="1"/>
    <col min="9219" max="9219" width="34.140625" style="83" customWidth="1"/>
    <col min="9220" max="9220" width="8.7109375" style="83" customWidth="1"/>
    <col min="9221" max="9221" width="38.42578125" style="83" customWidth="1"/>
    <col min="9222" max="9223" width="12.140625" style="83" customWidth="1"/>
    <col min="9224" max="9225" width="0" style="83" hidden="1" customWidth="1"/>
    <col min="9226" max="9226" width="4.85546875" style="83"/>
    <col min="9227" max="9227" width="11.7109375" style="83" customWidth="1"/>
    <col min="9228" max="9228" width="9" style="83" customWidth="1"/>
    <col min="9229" max="9230" width="4.85546875" style="83"/>
    <col min="9231" max="9231" width="10.140625" style="83" customWidth="1"/>
    <col min="9232" max="9472" width="4.85546875" style="83"/>
    <col min="9473" max="9473" width="6.5703125" style="83" customWidth="1"/>
    <col min="9474" max="9474" width="7.7109375" style="83" customWidth="1"/>
    <col min="9475" max="9475" width="34.140625" style="83" customWidth="1"/>
    <col min="9476" max="9476" width="8.7109375" style="83" customWidth="1"/>
    <col min="9477" max="9477" width="38.42578125" style="83" customWidth="1"/>
    <col min="9478" max="9479" width="12.140625" style="83" customWidth="1"/>
    <col min="9480" max="9481" width="0" style="83" hidden="1" customWidth="1"/>
    <col min="9482" max="9482" width="4.85546875" style="83"/>
    <col min="9483" max="9483" width="11.7109375" style="83" customWidth="1"/>
    <col min="9484" max="9484" width="9" style="83" customWidth="1"/>
    <col min="9485" max="9486" width="4.85546875" style="83"/>
    <col min="9487" max="9487" width="10.140625" style="83" customWidth="1"/>
    <col min="9488" max="9728" width="4.85546875" style="83"/>
    <col min="9729" max="9729" width="6.5703125" style="83" customWidth="1"/>
    <col min="9730" max="9730" width="7.7109375" style="83" customWidth="1"/>
    <col min="9731" max="9731" width="34.140625" style="83" customWidth="1"/>
    <col min="9732" max="9732" width="8.7109375" style="83" customWidth="1"/>
    <col min="9733" max="9733" width="38.42578125" style="83" customWidth="1"/>
    <col min="9734" max="9735" width="12.140625" style="83" customWidth="1"/>
    <col min="9736" max="9737" width="0" style="83" hidden="1" customWidth="1"/>
    <col min="9738" max="9738" width="4.85546875" style="83"/>
    <col min="9739" max="9739" width="11.7109375" style="83" customWidth="1"/>
    <col min="9740" max="9740" width="9" style="83" customWidth="1"/>
    <col min="9741" max="9742" width="4.85546875" style="83"/>
    <col min="9743" max="9743" width="10.140625" style="83" customWidth="1"/>
    <col min="9744" max="9984" width="4.85546875" style="83"/>
    <col min="9985" max="9985" width="6.5703125" style="83" customWidth="1"/>
    <col min="9986" max="9986" width="7.7109375" style="83" customWidth="1"/>
    <col min="9987" max="9987" width="34.140625" style="83" customWidth="1"/>
    <col min="9988" max="9988" width="8.7109375" style="83" customWidth="1"/>
    <col min="9989" max="9989" width="38.42578125" style="83" customWidth="1"/>
    <col min="9990" max="9991" width="12.140625" style="83" customWidth="1"/>
    <col min="9992" max="9993" width="0" style="83" hidden="1" customWidth="1"/>
    <col min="9994" max="9994" width="4.85546875" style="83"/>
    <col min="9995" max="9995" width="11.7109375" style="83" customWidth="1"/>
    <col min="9996" max="9996" width="9" style="83" customWidth="1"/>
    <col min="9997" max="9998" width="4.85546875" style="83"/>
    <col min="9999" max="9999" width="10.140625" style="83" customWidth="1"/>
    <col min="10000" max="10240" width="4.85546875" style="83"/>
    <col min="10241" max="10241" width="6.5703125" style="83" customWidth="1"/>
    <col min="10242" max="10242" width="7.7109375" style="83" customWidth="1"/>
    <col min="10243" max="10243" width="34.140625" style="83" customWidth="1"/>
    <col min="10244" max="10244" width="8.7109375" style="83" customWidth="1"/>
    <col min="10245" max="10245" width="38.42578125" style="83" customWidth="1"/>
    <col min="10246" max="10247" width="12.140625" style="83" customWidth="1"/>
    <col min="10248" max="10249" width="0" style="83" hidden="1" customWidth="1"/>
    <col min="10250" max="10250" width="4.85546875" style="83"/>
    <col min="10251" max="10251" width="11.7109375" style="83" customWidth="1"/>
    <col min="10252" max="10252" width="9" style="83" customWidth="1"/>
    <col min="10253" max="10254" width="4.85546875" style="83"/>
    <col min="10255" max="10255" width="10.140625" style="83" customWidth="1"/>
    <col min="10256" max="10496" width="4.85546875" style="83"/>
    <col min="10497" max="10497" width="6.5703125" style="83" customWidth="1"/>
    <col min="10498" max="10498" width="7.7109375" style="83" customWidth="1"/>
    <col min="10499" max="10499" width="34.140625" style="83" customWidth="1"/>
    <col min="10500" max="10500" width="8.7109375" style="83" customWidth="1"/>
    <col min="10501" max="10501" width="38.42578125" style="83" customWidth="1"/>
    <col min="10502" max="10503" width="12.140625" style="83" customWidth="1"/>
    <col min="10504" max="10505" width="0" style="83" hidden="1" customWidth="1"/>
    <col min="10506" max="10506" width="4.85546875" style="83"/>
    <col min="10507" max="10507" width="11.7109375" style="83" customWidth="1"/>
    <col min="10508" max="10508" width="9" style="83" customWidth="1"/>
    <col min="10509" max="10510" width="4.85546875" style="83"/>
    <col min="10511" max="10511" width="10.140625" style="83" customWidth="1"/>
    <col min="10512" max="10752" width="4.85546875" style="83"/>
    <col min="10753" max="10753" width="6.5703125" style="83" customWidth="1"/>
    <col min="10754" max="10754" width="7.7109375" style="83" customWidth="1"/>
    <col min="10755" max="10755" width="34.140625" style="83" customWidth="1"/>
    <col min="10756" max="10756" width="8.7109375" style="83" customWidth="1"/>
    <col min="10757" max="10757" width="38.42578125" style="83" customWidth="1"/>
    <col min="10758" max="10759" width="12.140625" style="83" customWidth="1"/>
    <col min="10760" max="10761" width="0" style="83" hidden="1" customWidth="1"/>
    <col min="10762" max="10762" width="4.85546875" style="83"/>
    <col min="10763" max="10763" width="11.7109375" style="83" customWidth="1"/>
    <col min="10764" max="10764" width="9" style="83" customWidth="1"/>
    <col min="10765" max="10766" width="4.85546875" style="83"/>
    <col min="10767" max="10767" width="10.140625" style="83" customWidth="1"/>
    <col min="10768" max="11008" width="4.85546875" style="83"/>
    <col min="11009" max="11009" width="6.5703125" style="83" customWidth="1"/>
    <col min="11010" max="11010" width="7.7109375" style="83" customWidth="1"/>
    <col min="11011" max="11011" width="34.140625" style="83" customWidth="1"/>
    <col min="11012" max="11012" width="8.7109375" style="83" customWidth="1"/>
    <col min="11013" max="11013" width="38.42578125" style="83" customWidth="1"/>
    <col min="11014" max="11015" width="12.140625" style="83" customWidth="1"/>
    <col min="11016" max="11017" width="0" style="83" hidden="1" customWidth="1"/>
    <col min="11018" max="11018" width="4.85546875" style="83"/>
    <col min="11019" max="11019" width="11.7109375" style="83" customWidth="1"/>
    <col min="11020" max="11020" width="9" style="83" customWidth="1"/>
    <col min="11021" max="11022" width="4.85546875" style="83"/>
    <col min="11023" max="11023" width="10.140625" style="83" customWidth="1"/>
    <col min="11024" max="11264" width="4.85546875" style="83"/>
    <col min="11265" max="11265" width="6.5703125" style="83" customWidth="1"/>
    <col min="11266" max="11266" width="7.7109375" style="83" customWidth="1"/>
    <col min="11267" max="11267" width="34.140625" style="83" customWidth="1"/>
    <col min="11268" max="11268" width="8.7109375" style="83" customWidth="1"/>
    <col min="11269" max="11269" width="38.42578125" style="83" customWidth="1"/>
    <col min="11270" max="11271" width="12.140625" style="83" customWidth="1"/>
    <col min="11272" max="11273" width="0" style="83" hidden="1" customWidth="1"/>
    <col min="11274" max="11274" width="4.85546875" style="83"/>
    <col min="11275" max="11275" width="11.7109375" style="83" customWidth="1"/>
    <col min="11276" max="11276" width="9" style="83" customWidth="1"/>
    <col min="11277" max="11278" width="4.85546875" style="83"/>
    <col min="11279" max="11279" width="10.140625" style="83" customWidth="1"/>
    <col min="11280" max="11520" width="4.85546875" style="83"/>
    <col min="11521" max="11521" width="6.5703125" style="83" customWidth="1"/>
    <col min="11522" max="11522" width="7.7109375" style="83" customWidth="1"/>
    <col min="11523" max="11523" width="34.140625" style="83" customWidth="1"/>
    <col min="11524" max="11524" width="8.7109375" style="83" customWidth="1"/>
    <col min="11525" max="11525" width="38.42578125" style="83" customWidth="1"/>
    <col min="11526" max="11527" width="12.140625" style="83" customWidth="1"/>
    <col min="11528" max="11529" width="0" style="83" hidden="1" customWidth="1"/>
    <col min="11530" max="11530" width="4.85546875" style="83"/>
    <col min="11531" max="11531" width="11.7109375" style="83" customWidth="1"/>
    <col min="11532" max="11532" width="9" style="83" customWidth="1"/>
    <col min="11533" max="11534" width="4.85546875" style="83"/>
    <col min="11535" max="11535" width="10.140625" style="83" customWidth="1"/>
    <col min="11536" max="11776" width="4.85546875" style="83"/>
    <col min="11777" max="11777" width="6.5703125" style="83" customWidth="1"/>
    <col min="11778" max="11778" width="7.7109375" style="83" customWidth="1"/>
    <col min="11779" max="11779" width="34.140625" style="83" customWidth="1"/>
    <col min="11780" max="11780" width="8.7109375" style="83" customWidth="1"/>
    <col min="11781" max="11781" width="38.42578125" style="83" customWidth="1"/>
    <col min="11782" max="11783" width="12.140625" style="83" customWidth="1"/>
    <col min="11784" max="11785" width="0" style="83" hidden="1" customWidth="1"/>
    <col min="11786" max="11786" width="4.85546875" style="83"/>
    <col min="11787" max="11787" width="11.7109375" style="83" customWidth="1"/>
    <col min="11788" max="11788" width="9" style="83" customWidth="1"/>
    <col min="11789" max="11790" width="4.85546875" style="83"/>
    <col min="11791" max="11791" width="10.140625" style="83" customWidth="1"/>
    <col min="11792" max="12032" width="4.85546875" style="83"/>
    <col min="12033" max="12033" width="6.5703125" style="83" customWidth="1"/>
    <col min="12034" max="12034" width="7.7109375" style="83" customWidth="1"/>
    <col min="12035" max="12035" width="34.140625" style="83" customWidth="1"/>
    <col min="12036" max="12036" width="8.7109375" style="83" customWidth="1"/>
    <col min="12037" max="12037" width="38.42578125" style="83" customWidth="1"/>
    <col min="12038" max="12039" width="12.140625" style="83" customWidth="1"/>
    <col min="12040" max="12041" width="0" style="83" hidden="1" customWidth="1"/>
    <col min="12042" max="12042" width="4.85546875" style="83"/>
    <col min="12043" max="12043" width="11.7109375" style="83" customWidth="1"/>
    <col min="12044" max="12044" width="9" style="83" customWidth="1"/>
    <col min="12045" max="12046" width="4.85546875" style="83"/>
    <col min="12047" max="12047" width="10.140625" style="83" customWidth="1"/>
    <col min="12048" max="12288" width="4.85546875" style="83"/>
    <col min="12289" max="12289" width="6.5703125" style="83" customWidth="1"/>
    <col min="12290" max="12290" width="7.7109375" style="83" customWidth="1"/>
    <col min="12291" max="12291" width="34.140625" style="83" customWidth="1"/>
    <col min="12292" max="12292" width="8.7109375" style="83" customWidth="1"/>
    <col min="12293" max="12293" width="38.42578125" style="83" customWidth="1"/>
    <col min="12294" max="12295" width="12.140625" style="83" customWidth="1"/>
    <col min="12296" max="12297" width="0" style="83" hidden="1" customWidth="1"/>
    <col min="12298" max="12298" width="4.85546875" style="83"/>
    <col min="12299" max="12299" width="11.7109375" style="83" customWidth="1"/>
    <col min="12300" max="12300" width="9" style="83" customWidth="1"/>
    <col min="12301" max="12302" width="4.85546875" style="83"/>
    <col min="12303" max="12303" width="10.140625" style="83" customWidth="1"/>
    <col min="12304" max="12544" width="4.85546875" style="83"/>
    <col min="12545" max="12545" width="6.5703125" style="83" customWidth="1"/>
    <col min="12546" max="12546" width="7.7109375" style="83" customWidth="1"/>
    <col min="12547" max="12547" width="34.140625" style="83" customWidth="1"/>
    <col min="12548" max="12548" width="8.7109375" style="83" customWidth="1"/>
    <col min="12549" max="12549" width="38.42578125" style="83" customWidth="1"/>
    <col min="12550" max="12551" width="12.140625" style="83" customWidth="1"/>
    <col min="12552" max="12553" width="0" style="83" hidden="1" customWidth="1"/>
    <col min="12554" max="12554" width="4.85546875" style="83"/>
    <col min="12555" max="12555" width="11.7109375" style="83" customWidth="1"/>
    <col min="12556" max="12556" width="9" style="83" customWidth="1"/>
    <col min="12557" max="12558" width="4.85546875" style="83"/>
    <col min="12559" max="12559" width="10.140625" style="83" customWidth="1"/>
    <col min="12560" max="12800" width="4.85546875" style="83"/>
    <col min="12801" max="12801" width="6.5703125" style="83" customWidth="1"/>
    <col min="12802" max="12802" width="7.7109375" style="83" customWidth="1"/>
    <col min="12803" max="12803" width="34.140625" style="83" customWidth="1"/>
    <col min="12804" max="12804" width="8.7109375" style="83" customWidth="1"/>
    <col min="12805" max="12805" width="38.42578125" style="83" customWidth="1"/>
    <col min="12806" max="12807" width="12.140625" style="83" customWidth="1"/>
    <col min="12808" max="12809" width="0" style="83" hidden="1" customWidth="1"/>
    <col min="12810" max="12810" width="4.85546875" style="83"/>
    <col min="12811" max="12811" width="11.7109375" style="83" customWidth="1"/>
    <col min="12812" max="12812" width="9" style="83" customWidth="1"/>
    <col min="12813" max="12814" width="4.85546875" style="83"/>
    <col min="12815" max="12815" width="10.140625" style="83" customWidth="1"/>
    <col min="12816" max="13056" width="4.85546875" style="83"/>
    <col min="13057" max="13057" width="6.5703125" style="83" customWidth="1"/>
    <col min="13058" max="13058" width="7.7109375" style="83" customWidth="1"/>
    <col min="13059" max="13059" width="34.140625" style="83" customWidth="1"/>
    <col min="13060" max="13060" width="8.7109375" style="83" customWidth="1"/>
    <col min="13061" max="13061" width="38.42578125" style="83" customWidth="1"/>
    <col min="13062" max="13063" width="12.140625" style="83" customWidth="1"/>
    <col min="13064" max="13065" width="0" style="83" hidden="1" customWidth="1"/>
    <col min="13066" max="13066" width="4.85546875" style="83"/>
    <col min="13067" max="13067" width="11.7109375" style="83" customWidth="1"/>
    <col min="13068" max="13068" width="9" style="83" customWidth="1"/>
    <col min="13069" max="13070" width="4.85546875" style="83"/>
    <col min="13071" max="13071" width="10.140625" style="83" customWidth="1"/>
    <col min="13072" max="13312" width="4.85546875" style="83"/>
    <col min="13313" max="13313" width="6.5703125" style="83" customWidth="1"/>
    <col min="13314" max="13314" width="7.7109375" style="83" customWidth="1"/>
    <col min="13315" max="13315" width="34.140625" style="83" customWidth="1"/>
    <col min="13316" max="13316" width="8.7109375" style="83" customWidth="1"/>
    <col min="13317" max="13317" width="38.42578125" style="83" customWidth="1"/>
    <col min="13318" max="13319" width="12.140625" style="83" customWidth="1"/>
    <col min="13320" max="13321" width="0" style="83" hidden="1" customWidth="1"/>
    <col min="13322" max="13322" width="4.85546875" style="83"/>
    <col min="13323" max="13323" width="11.7109375" style="83" customWidth="1"/>
    <col min="13324" max="13324" width="9" style="83" customWidth="1"/>
    <col min="13325" max="13326" width="4.85546875" style="83"/>
    <col min="13327" max="13327" width="10.140625" style="83" customWidth="1"/>
    <col min="13328" max="13568" width="4.85546875" style="83"/>
    <col min="13569" max="13569" width="6.5703125" style="83" customWidth="1"/>
    <col min="13570" max="13570" width="7.7109375" style="83" customWidth="1"/>
    <col min="13571" max="13571" width="34.140625" style="83" customWidth="1"/>
    <col min="13572" max="13572" width="8.7109375" style="83" customWidth="1"/>
    <col min="13573" max="13573" width="38.42578125" style="83" customWidth="1"/>
    <col min="13574" max="13575" width="12.140625" style="83" customWidth="1"/>
    <col min="13576" max="13577" width="0" style="83" hidden="1" customWidth="1"/>
    <col min="13578" max="13578" width="4.85546875" style="83"/>
    <col min="13579" max="13579" width="11.7109375" style="83" customWidth="1"/>
    <col min="13580" max="13580" width="9" style="83" customWidth="1"/>
    <col min="13581" max="13582" width="4.85546875" style="83"/>
    <col min="13583" max="13583" width="10.140625" style="83" customWidth="1"/>
    <col min="13584" max="13824" width="4.85546875" style="83"/>
    <col min="13825" max="13825" width="6.5703125" style="83" customWidth="1"/>
    <col min="13826" max="13826" width="7.7109375" style="83" customWidth="1"/>
    <col min="13827" max="13827" width="34.140625" style="83" customWidth="1"/>
    <col min="13828" max="13828" width="8.7109375" style="83" customWidth="1"/>
    <col min="13829" max="13829" width="38.42578125" style="83" customWidth="1"/>
    <col min="13830" max="13831" width="12.140625" style="83" customWidth="1"/>
    <col min="13832" max="13833" width="0" style="83" hidden="1" customWidth="1"/>
    <col min="13834" max="13834" width="4.85546875" style="83"/>
    <col min="13835" max="13835" width="11.7109375" style="83" customWidth="1"/>
    <col min="13836" max="13836" width="9" style="83" customWidth="1"/>
    <col min="13837" max="13838" width="4.85546875" style="83"/>
    <col min="13839" max="13839" width="10.140625" style="83" customWidth="1"/>
    <col min="13840" max="14080" width="4.85546875" style="83"/>
    <col min="14081" max="14081" width="6.5703125" style="83" customWidth="1"/>
    <col min="14082" max="14082" width="7.7109375" style="83" customWidth="1"/>
    <col min="14083" max="14083" width="34.140625" style="83" customWidth="1"/>
    <col min="14084" max="14084" width="8.7109375" style="83" customWidth="1"/>
    <col min="14085" max="14085" width="38.42578125" style="83" customWidth="1"/>
    <col min="14086" max="14087" width="12.140625" style="83" customWidth="1"/>
    <col min="14088" max="14089" width="0" style="83" hidden="1" customWidth="1"/>
    <col min="14090" max="14090" width="4.85546875" style="83"/>
    <col min="14091" max="14091" width="11.7109375" style="83" customWidth="1"/>
    <col min="14092" max="14092" width="9" style="83" customWidth="1"/>
    <col min="14093" max="14094" width="4.85546875" style="83"/>
    <col min="14095" max="14095" width="10.140625" style="83" customWidth="1"/>
    <col min="14096" max="14336" width="4.85546875" style="83"/>
    <col min="14337" max="14337" width="6.5703125" style="83" customWidth="1"/>
    <col min="14338" max="14338" width="7.7109375" style="83" customWidth="1"/>
    <col min="14339" max="14339" width="34.140625" style="83" customWidth="1"/>
    <col min="14340" max="14340" width="8.7109375" style="83" customWidth="1"/>
    <col min="14341" max="14341" width="38.42578125" style="83" customWidth="1"/>
    <col min="14342" max="14343" width="12.140625" style="83" customWidth="1"/>
    <col min="14344" max="14345" width="0" style="83" hidden="1" customWidth="1"/>
    <col min="14346" max="14346" width="4.85546875" style="83"/>
    <col min="14347" max="14347" width="11.7109375" style="83" customWidth="1"/>
    <col min="14348" max="14348" width="9" style="83" customWidth="1"/>
    <col min="14349" max="14350" width="4.85546875" style="83"/>
    <col min="14351" max="14351" width="10.140625" style="83" customWidth="1"/>
    <col min="14352" max="14592" width="4.85546875" style="83"/>
    <col min="14593" max="14593" width="6.5703125" style="83" customWidth="1"/>
    <col min="14594" max="14594" width="7.7109375" style="83" customWidth="1"/>
    <col min="14595" max="14595" width="34.140625" style="83" customWidth="1"/>
    <col min="14596" max="14596" width="8.7109375" style="83" customWidth="1"/>
    <col min="14597" max="14597" width="38.42578125" style="83" customWidth="1"/>
    <col min="14598" max="14599" width="12.140625" style="83" customWidth="1"/>
    <col min="14600" max="14601" width="0" style="83" hidden="1" customWidth="1"/>
    <col min="14602" max="14602" width="4.85546875" style="83"/>
    <col min="14603" max="14603" width="11.7109375" style="83" customWidth="1"/>
    <col min="14604" max="14604" width="9" style="83" customWidth="1"/>
    <col min="14605" max="14606" width="4.85546875" style="83"/>
    <col min="14607" max="14607" width="10.140625" style="83" customWidth="1"/>
    <col min="14608" max="14848" width="4.85546875" style="83"/>
    <col min="14849" max="14849" width="6.5703125" style="83" customWidth="1"/>
    <col min="14850" max="14850" width="7.7109375" style="83" customWidth="1"/>
    <col min="14851" max="14851" width="34.140625" style="83" customWidth="1"/>
    <col min="14852" max="14852" width="8.7109375" style="83" customWidth="1"/>
    <col min="14853" max="14853" width="38.42578125" style="83" customWidth="1"/>
    <col min="14854" max="14855" width="12.140625" style="83" customWidth="1"/>
    <col min="14856" max="14857" width="0" style="83" hidden="1" customWidth="1"/>
    <col min="14858" max="14858" width="4.85546875" style="83"/>
    <col min="14859" max="14859" width="11.7109375" style="83" customWidth="1"/>
    <col min="14860" max="14860" width="9" style="83" customWidth="1"/>
    <col min="14861" max="14862" width="4.85546875" style="83"/>
    <col min="14863" max="14863" width="10.140625" style="83" customWidth="1"/>
    <col min="14864" max="15104" width="4.85546875" style="83"/>
    <col min="15105" max="15105" width="6.5703125" style="83" customWidth="1"/>
    <col min="15106" max="15106" width="7.7109375" style="83" customWidth="1"/>
    <col min="15107" max="15107" width="34.140625" style="83" customWidth="1"/>
    <col min="15108" max="15108" width="8.7109375" style="83" customWidth="1"/>
    <col min="15109" max="15109" width="38.42578125" style="83" customWidth="1"/>
    <col min="15110" max="15111" width="12.140625" style="83" customWidth="1"/>
    <col min="15112" max="15113" width="0" style="83" hidden="1" customWidth="1"/>
    <col min="15114" max="15114" width="4.85546875" style="83"/>
    <col min="15115" max="15115" width="11.7109375" style="83" customWidth="1"/>
    <col min="15116" max="15116" width="9" style="83" customWidth="1"/>
    <col min="15117" max="15118" width="4.85546875" style="83"/>
    <col min="15119" max="15119" width="10.140625" style="83" customWidth="1"/>
    <col min="15120" max="15360" width="4.85546875" style="83"/>
    <col min="15361" max="15361" width="6.5703125" style="83" customWidth="1"/>
    <col min="15362" max="15362" width="7.7109375" style="83" customWidth="1"/>
    <col min="15363" max="15363" width="34.140625" style="83" customWidth="1"/>
    <col min="15364" max="15364" width="8.7109375" style="83" customWidth="1"/>
    <col min="15365" max="15365" width="38.42578125" style="83" customWidth="1"/>
    <col min="15366" max="15367" width="12.140625" style="83" customWidth="1"/>
    <col min="15368" max="15369" width="0" style="83" hidden="1" customWidth="1"/>
    <col min="15370" max="15370" width="4.85546875" style="83"/>
    <col min="15371" max="15371" width="11.7109375" style="83" customWidth="1"/>
    <col min="15372" max="15372" width="9" style="83" customWidth="1"/>
    <col min="15373" max="15374" width="4.85546875" style="83"/>
    <col min="15375" max="15375" width="10.140625" style="83" customWidth="1"/>
    <col min="15376" max="15616" width="4.85546875" style="83"/>
    <col min="15617" max="15617" width="6.5703125" style="83" customWidth="1"/>
    <col min="15618" max="15618" width="7.7109375" style="83" customWidth="1"/>
    <col min="15619" max="15619" width="34.140625" style="83" customWidth="1"/>
    <col min="15620" max="15620" width="8.7109375" style="83" customWidth="1"/>
    <col min="15621" max="15621" width="38.42578125" style="83" customWidth="1"/>
    <col min="15622" max="15623" width="12.140625" style="83" customWidth="1"/>
    <col min="15624" max="15625" width="0" style="83" hidden="1" customWidth="1"/>
    <col min="15626" max="15626" width="4.85546875" style="83"/>
    <col min="15627" max="15627" width="11.7109375" style="83" customWidth="1"/>
    <col min="15628" max="15628" width="9" style="83" customWidth="1"/>
    <col min="15629" max="15630" width="4.85546875" style="83"/>
    <col min="15631" max="15631" width="10.140625" style="83" customWidth="1"/>
    <col min="15632" max="15872" width="4.85546875" style="83"/>
    <col min="15873" max="15873" width="6.5703125" style="83" customWidth="1"/>
    <col min="15874" max="15874" width="7.7109375" style="83" customWidth="1"/>
    <col min="15875" max="15875" width="34.140625" style="83" customWidth="1"/>
    <col min="15876" max="15876" width="8.7109375" style="83" customWidth="1"/>
    <col min="15877" max="15877" width="38.42578125" style="83" customWidth="1"/>
    <col min="15878" max="15879" width="12.140625" style="83" customWidth="1"/>
    <col min="15880" max="15881" width="0" style="83" hidden="1" customWidth="1"/>
    <col min="15882" max="15882" width="4.85546875" style="83"/>
    <col min="15883" max="15883" width="11.7109375" style="83" customWidth="1"/>
    <col min="15884" max="15884" width="9" style="83" customWidth="1"/>
    <col min="15885" max="15886" width="4.85546875" style="83"/>
    <col min="15887" max="15887" width="10.140625" style="83" customWidth="1"/>
    <col min="15888" max="16128" width="4.85546875" style="83"/>
    <col min="16129" max="16129" width="6.5703125" style="83" customWidth="1"/>
    <col min="16130" max="16130" width="7.7109375" style="83" customWidth="1"/>
    <col min="16131" max="16131" width="34.140625" style="83" customWidth="1"/>
    <col min="16132" max="16132" width="8.7109375" style="83" customWidth="1"/>
    <col min="16133" max="16133" width="38.42578125" style="83" customWidth="1"/>
    <col min="16134" max="16135" width="12.140625" style="83" customWidth="1"/>
    <col min="16136" max="16137" width="0" style="83" hidden="1" customWidth="1"/>
    <col min="16138" max="16138" width="4.85546875" style="83"/>
    <col min="16139" max="16139" width="11.7109375" style="83" customWidth="1"/>
    <col min="16140" max="16140" width="9" style="83" customWidth="1"/>
    <col min="16141" max="16142" width="4.85546875" style="83"/>
    <col min="16143" max="16143" width="10.140625" style="83" customWidth="1"/>
    <col min="16144" max="16384" width="4.85546875" style="83"/>
  </cols>
  <sheetData>
    <row r="1" spans="1:16" s="53" customFormat="1" ht="57.75" customHeight="1" x14ac:dyDescent="0.2">
      <c r="A1" s="856" t="s">
        <v>7</v>
      </c>
      <c r="B1" s="449" t="s">
        <v>730</v>
      </c>
      <c r="C1" s="450" t="s">
        <v>281</v>
      </c>
      <c r="D1" s="451" t="s">
        <v>1225</v>
      </c>
      <c r="E1" s="451" t="s">
        <v>1239</v>
      </c>
      <c r="F1" s="451" t="s">
        <v>234</v>
      </c>
      <c r="G1" s="451" t="s">
        <v>1271</v>
      </c>
      <c r="H1" s="451" t="s">
        <v>234</v>
      </c>
      <c r="I1" s="452" t="s">
        <v>235</v>
      </c>
      <c r="J1" s="51" t="s">
        <v>282</v>
      </c>
      <c r="K1" s="52" t="s">
        <v>283</v>
      </c>
      <c r="L1" s="52" t="s">
        <v>284</v>
      </c>
      <c r="M1" s="52" t="s">
        <v>285</v>
      </c>
      <c r="N1" s="52" t="s">
        <v>286</v>
      </c>
      <c r="O1" s="52" t="s">
        <v>287</v>
      </c>
      <c r="P1" s="52" t="s">
        <v>288</v>
      </c>
    </row>
    <row r="2" spans="1:16" s="53" customFormat="1" ht="13.5" customHeight="1" x14ac:dyDescent="0.2">
      <c r="A2" s="857"/>
      <c r="B2" s="626" t="s">
        <v>9</v>
      </c>
      <c r="C2" s="626" t="s">
        <v>10</v>
      </c>
      <c r="D2" s="626" t="s">
        <v>11</v>
      </c>
      <c r="E2" s="626" t="s">
        <v>11</v>
      </c>
      <c r="F2" s="626" t="s">
        <v>236</v>
      </c>
      <c r="G2" s="626" t="s">
        <v>236</v>
      </c>
      <c r="H2" s="626" t="s">
        <v>237</v>
      </c>
      <c r="I2" s="506" t="s">
        <v>289</v>
      </c>
      <c r="J2" s="51"/>
      <c r="K2" s="52"/>
      <c r="L2" s="52"/>
      <c r="M2" s="52"/>
      <c r="N2" s="52"/>
      <c r="O2" s="52"/>
      <c r="P2" s="52"/>
    </row>
    <row r="3" spans="1:16" s="65" customFormat="1" ht="13.5" customHeight="1" x14ac:dyDescent="0.2">
      <c r="A3" s="627" t="s">
        <v>2</v>
      </c>
      <c r="B3" s="762" t="s">
        <v>480</v>
      </c>
      <c r="C3" s="761" t="s">
        <v>299</v>
      </c>
      <c r="D3" s="628"/>
      <c r="E3" s="628"/>
      <c r="F3" s="628"/>
      <c r="G3" s="628"/>
      <c r="H3" s="628"/>
      <c r="I3" s="629"/>
      <c r="J3" s="64"/>
      <c r="K3" s="63"/>
      <c r="L3" s="63"/>
      <c r="M3" s="60"/>
      <c r="N3" s="63"/>
      <c r="O3" s="63"/>
      <c r="P3" s="63"/>
    </row>
    <row r="4" spans="1:16" s="65" customFormat="1" ht="13.5" customHeight="1" x14ac:dyDescent="0.2">
      <c r="A4" s="627" t="s">
        <v>3</v>
      </c>
      <c r="B4" s="630"/>
      <c r="C4" s="631" t="s">
        <v>291</v>
      </c>
      <c r="D4" s="632">
        <v>43883</v>
      </c>
      <c r="E4" s="632">
        <v>39560</v>
      </c>
      <c r="F4" s="632"/>
      <c r="G4" s="632">
        <f>SUM(E4:F4)</f>
        <v>39560</v>
      </c>
      <c r="H4" s="632"/>
      <c r="I4" s="633">
        <f>SUM(G4,H4)</f>
        <v>39560</v>
      </c>
      <c r="J4" s="64"/>
      <c r="K4" s="63"/>
      <c r="L4" s="63"/>
      <c r="M4" s="60"/>
      <c r="N4" s="63"/>
      <c r="O4" s="63"/>
      <c r="P4" s="63"/>
    </row>
    <row r="5" spans="1:16" s="65" customFormat="1" ht="13.5" customHeight="1" x14ac:dyDescent="0.2">
      <c r="A5" s="627" t="s">
        <v>49</v>
      </c>
      <c r="B5" s="630"/>
      <c r="C5" s="631" t="s">
        <v>68</v>
      </c>
      <c r="D5" s="632">
        <v>8626</v>
      </c>
      <c r="E5" s="632">
        <v>7714</v>
      </c>
      <c r="F5" s="632"/>
      <c r="G5" s="632">
        <f t="shared" ref="G5:G6" si="0">SUM(E5:F5)</f>
        <v>7714</v>
      </c>
      <c r="H5" s="632"/>
      <c r="I5" s="633">
        <f t="shared" ref="I5:I54" si="1">SUM(G5,H5)</f>
        <v>7714</v>
      </c>
      <c r="J5" s="64"/>
      <c r="K5" s="63"/>
      <c r="L5" s="63"/>
      <c r="M5" s="60"/>
      <c r="N5" s="63"/>
      <c r="O5" s="63"/>
      <c r="P5" s="63"/>
    </row>
    <row r="6" spans="1:16" s="65" customFormat="1" ht="13.5" customHeight="1" x14ac:dyDescent="0.2">
      <c r="A6" s="627" t="s">
        <v>12</v>
      </c>
      <c r="B6" s="630"/>
      <c r="C6" s="631" t="s">
        <v>292</v>
      </c>
      <c r="D6" s="632">
        <v>1158</v>
      </c>
      <c r="E6" s="632">
        <v>1369</v>
      </c>
      <c r="F6" s="632"/>
      <c r="G6" s="632">
        <f t="shared" si="0"/>
        <v>1369</v>
      </c>
      <c r="H6" s="632"/>
      <c r="I6" s="633">
        <f t="shared" si="1"/>
        <v>1369</v>
      </c>
      <c r="J6" s="64"/>
      <c r="K6" s="63"/>
      <c r="L6" s="63"/>
      <c r="M6" s="60"/>
      <c r="N6" s="63"/>
      <c r="O6" s="63"/>
      <c r="P6" s="63"/>
    </row>
    <row r="7" spans="1:16" s="65" customFormat="1" ht="13.5" customHeight="1" x14ac:dyDescent="0.2">
      <c r="A7" s="627" t="s">
        <v>50</v>
      </c>
      <c r="B7" s="630"/>
      <c r="C7" s="634" t="s">
        <v>265</v>
      </c>
      <c r="D7" s="635">
        <f>SUM(D4:D6)</f>
        <v>53667</v>
      </c>
      <c r="E7" s="635">
        <f>SUM(E4:E6)</f>
        <v>48643</v>
      </c>
      <c r="F7" s="635">
        <f t="shared" ref="F7:I7" si="2">SUM(F4:F6)</f>
        <v>0</v>
      </c>
      <c r="G7" s="635">
        <f t="shared" si="2"/>
        <v>48643</v>
      </c>
      <c r="H7" s="635">
        <f t="shared" si="2"/>
        <v>0</v>
      </c>
      <c r="I7" s="636">
        <f t="shared" si="2"/>
        <v>48643</v>
      </c>
      <c r="J7" s="64"/>
      <c r="K7" s="63"/>
      <c r="L7" s="63"/>
      <c r="M7" s="60"/>
      <c r="N7" s="63"/>
      <c r="O7" s="63"/>
      <c r="P7" s="63"/>
    </row>
    <row r="8" spans="1:16" s="65" customFormat="1" ht="27" customHeight="1" x14ac:dyDescent="0.2">
      <c r="A8" s="627" t="s">
        <v>13</v>
      </c>
      <c r="B8" s="762" t="s">
        <v>1219</v>
      </c>
      <c r="C8" s="761" t="s">
        <v>1220</v>
      </c>
      <c r="D8" s="628"/>
      <c r="E8" s="628"/>
      <c r="F8" s="628"/>
      <c r="G8" s="628"/>
      <c r="H8" s="628"/>
      <c r="I8" s="633">
        <f t="shared" si="1"/>
        <v>0</v>
      </c>
      <c r="J8" s="408"/>
      <c r="K8" s="409"/>
      <c r="L8" s="409"/>
      <c r="M8" s="410"/>
      <c r="N8" s="409"/>
      <c r="O8" s="409"/>
      <c r="P8" s="409"/>
    </row>
    <row r="9" spans="1:16" s="65" customFormat="1" ht="13.5" customHeight="1" x14ac:dyDescent="0.2">
      <c r="A9" s="627" t="s">
        <v>51</v>
      </c>
      <c r="B9" s="630"/>
      <c r="C9" s="631" t="s">
        <v>291</v>
      </c>
      <c r="D9" s="632">
        <v>123</v>
      </c>
      <c r="E9" s="632">
        <v>234</v>
      </c>
      <c r="F9" s="632"/>
      <c r="G9" s="632">
        <f t="shared" ref="G9:G11" si="3">SUM(E9:F9)</f>
        <v>234</v>
      </c>
      <c r="H9" s="632"/>
      <c r="I9" s="633">
        <f t="shared" si="1"/>
        <v>234</v>
      </c>
      <c r="J9" s="408"/>
      <c r="K9" s="409"/>
      <c r="L9" s="409"/>
      <c r="M9" s="410"/>
      <c r="N9" s="409"/>
      <c r="O9" s="409"/>
      <c r="P9" s="409"/>
    </row>
    <row r="10" spans="1:16" s="65" customFormat="1" ht="13.5" customHeight="1" x14ac:dyDescent="0.2">
      <c r="A10" s="627" t="s">
        <v>14</v>
      </c>
      <c r="B10" s="630"/>
      <c r="C10" s="631" t="s">
        <v>68</v>
      </c>
      <c r="D10" s="632">
        <v>24</v>
      </c>
      <c r="E10" s="632">
        <v>46</v>
      </c>
      <c r="F10" s="632"/>
      <c r="G10" s="632">
        <f t="shared" si="3"/>
        <v>46</v>
      </c>
      <c r="H10" s="632"/>
      <c r="I10" s="633">
        <f t="shared" si="1"/>
        <v>46</v>
      </c>
      <c r="J10" s="408"/>
      <c r="K10" s="409"/>
      <c r="L10" s="409"/>
      <c r="M10" s="410"/>
      <c r="N10" s="409"/>
      <c r="O10" s="409"/>
      <c r="P10" s="409"/>
    </row>
    <row r="11" spans="1:16" s="65" customFormat="1" ht="13.5" customHeight="1" x14ac:dyDescent="0.2">
      <c r="A11" s="627" t="s">
        <v>52</v>
      </c>
      <c r="B11" s="630"/>
      <c r="C11" s="631" t="s">
        <v>292</v>
      </c>
      <c r="D11" s="632"/>
      <c r="E11" s="632"/>
      <c r="F11" s="632"/>
      <c r="G11" s="632">
        <f t="shared" si="3"/>
        <v>0</v>
      </c>
      <c r="H11" s="632"/>
      <c r="I11" s="633">
        <f t="shared" si="1"/>
        <v>0</v>
      </c>
      <c r="J11" s="408"/>
      <c r="K11" s="409"/>
      <c r="L11" s="409"/>
      <c r="M11" s="410"/>
      <c r="N11" s="409"/>
      <c r="O11" s="409"/>
      <c r="P11" s="409"/>
    </row>
    <row r="12" spans="1:16" s="65" customFormat="1" ht="13.5" customHeight="1" x14ac:dyDescent="0.2">
      <c r="A12" s="627" t="s">
        <v>15</v>
      </c>
      <c r="B12" s="630"/>
      <c r="C12" s="634" t="s">
        <v>265</v>
      </c>
      <c r="D12" s="635">
        <f>SUM(D9:D11)</f>
        <v>147</v>
      </c>
      <c r="E12" s="635">
        <f>SUM(E9:E11)</f>
        <v>280</v>
      </c>
      <c r="F12" s="635">
        <f t="shared" ref="F12:I12" si="4">SUM(F9:F11)</f>
        <v>0</v>
      </c>
      <c r="G12" s="635">
        <f t="shared" si="4"/>
        <v>280</v>
      </c>
      <c r="H12" s="635">
        <f t="shared" si="4"/>
        <v>0</v>
      </c>
      <c r="I12" s="636">
        <f t="shared" si="4"/>
        <v>280</v>
      </c>
      <c r="J12" s="408"/>
      <c r="K12" s="409"/>
      <c r="L12" s="409"/>
      <c r="M12" s="410"/>
      <c r="N12" s="409"/>
      <c r="O12" s="409"/>
      <c r="P12" s="409"/>
    </row>
    <row r="13" spans="1:16" s="65" customFormat="1" ht="13.5" customHeight="1" x14ac:dyDescent="0.2">
      <c r="A13" s="627" t="s">
        <v>16</v>
      </c>
      <c r="B13" s="762" t="s">
        <v>481</v>
      </c>
      <c r="C13" s="761" t="s">
        <v>300</v>
      </c>
      <c r="D13" s="635"/>
      <c r="E13" s="635"/>
      <c r="F13" s="635"/>
      <c r="G13" s="635"/>
      <c r="H13" s="635"/>
      <c r="I13" s="633">
        <f t="shared" si="1"/>
        <v>0</v>
      </c>
      <c r="J13" s="408"/>
      <c r="K13" s="409"/>
      <c r="L13" s="409"/>
      <c r="M13" s="410"/>
      <c r="N13" s="409"/>
      <c r="O13" s="409"/>
      <c r="P13" s="409"/>
    </row>
    <row r="14" spans="1:16" s="65" customFormat="1" ht="13.5" customHeight="1" x14ac:dyDescent="0.2">
      <c r="A14" s="627" t="s">
        <v>18</v>
      </c>
      <c r="B14" s="630"/>
      <c r="C14" s="631" t="s">
        <v>291</v>
      </c>
      <c r="D14" s="632">
        <v>2415</v>
      </c>
      <c r="E14" s="632">
        <v>2505</v>
      </c>
      <c r="F14" s="632"/>
      <c r="G14" s="632">
        <f t="shared" ref="G14:G16" si="5">SUM(E14:F14)</f>
        <v>2505</v>
      </c>
      <c r="H14" s="632"/>
      <c r="I14" s="633">
        <f t="shared" si="1"/>
        <v>2505</v>
      </c>
      <c r="J14" s="408"/>
      <c r="K14" s="409"/>
      <c r="L14" s="409"/>
      <c r="M14" s="410"/>
      <c r="N14" s="409"/>
      <c r="O14" s="409"/>
      <c r="P14" s="409"/>
    </row>
    <row r="15" spans="1:16" s="65" customFormat="1" ht="13.5" customHeight="1" x14ac:dyDescent="0.2">
      <c r="A15" s="627" t="s">
        <v>19</v>
      </c>
      <c r="B15" s="630"/>
      <c r="C15" s="631" t="s">
        <v>68</v>
      </c>
      <c r="D15" s="632">
        <v>486</v>
      </c>
      <c r="E15" s="632">
        <v>489</v>
      </c>
      <c r="F15" s="632"/>
      <c r="G15" s="632">
        <f t="shared" si="5"/>
        <v>489</v>
      </c>
      <c r="H15" s="632"/>
      <c r="I15" s="633">
        <f t="shared" si="1"/>
        <v>489</v>
      </c>
      <c r="J15" s="408"/>
      <c r="K15" s="409"/>
      <c r="L15" s="409"/>
      <c r="M15" s="410"/>
      <c r="N15" s="409"/>
      <c r="O15" s="409"/>
      <c r="P15" s="409"/>
    </row>
    <row r="16" spans="1:16" s="65" customFormat="1" ht="13.5" customHeight="1" x14ac:dyDescent="0.2">
      <c r="A16" s="627" t="s">
        <v>20</v>
      </c>
      <c r="B16" s="630"/>
      <c r="C16" s="631" t="s">
        <v>292</v>
      </c>
      <c r="D16" s="632">
        <v>2652</v>
      </c>
      <c r="E16" s="632">
        <v>2740</v>
      </c>
      <c r="F16" s="632"/>
      <c r="G16" s="632">
        <f t="shared" si="5"/>
        <v>2740</v>
      </c>
      <c r="H16" s="632">
        <v>177</v>
      </c>
      <c r="I16" s="633">
        <f t="shared" si="1"/>
        <v>2917</v>
      </c>
      <c r="J16" s="408"/>
      <c r="K16" s="409"/>
      <c r="L16" s="409"/>
      <c r="M16" s="410"/>
      <c r="N16" s="409"/>
      <c r="O16" s="409"/>
      <c r="P16" s="409"/>
    </row>
    <row r="17" spans="1:16" s="65" customFormat="1" ht="13.5" customHeight="1" x14ac:dyDescent="0.2">
      <c r="A17" s="627" t="s">
        <v>21</v>
      </c>
      <c r="B17" s="630"/>
      <c r="C17" s="634" t="s">
        <v>265</v>
      </c>
      <c r="D17" s="635">
        <f>SUM(D14:D16)</f>
        <v>5553</v>
      </c>
      <c r="E17" s="635">
        <f>SUM(E14:E16)</f>
        <v>5734</v>
      </c>
      <c r="F17" s="635">
        <f t="shared" ref="F17:I17" si="6">SUM(F14:F16)</f>
        <v>0</v>
      </c>
      <c r="G17" s="635">
        <f t="shared" si="6"/>
        <v>5734</v>
      </c>
      <c r="H17" s="635">
        <f t="shared" si="6"/>
        <v>177</v>
      </c>
      <c r="I17" s="636">
        <f t="shared" si="6"/>
        <v>5911</v>
      </c>
      <c r="J17" s="408"/>
      <c r="K17" s="409"/>
      <c r="L17" s="409"/>
      <c r="M17" s="410"/>
      <c r="N17" s="409"/>
      <c r="O17" s="409"/>
      <c r="P17" s="409"/>
    </row>
    <row r="18" spans="1:16" s="61" customFormat="1" ht="13.5" customHeight="1" x14ac:dyDescent="0.2">
      <c r="A18" s="627" t="s">
        <v>22</v>
      </c>
      <c r="B18" s="762" t="s">
        <v>503</v>
      </c>
      <c r="C18" s="637" t="s">
        <v>498</v>
      </c>
      <c r="D18" s="635"/>
      <c r="E18" s="635"/>
      <c r="F18" s="635"/>
      <c r="G18" s="635"/>
      <c r="H18" s="635"/>
      <c r="I18" s="633">
        <f t="shared" si="1"/>
        <v>0</v>
      </c>
      <c r="J18" s="59"/>
      <c r="K18" s="60"/>
      <c r="L18" s="60"/>
      <c r="M18" s="60"/>
      <c r="N18" s="60"/>
      <c r="O18" s="60"/>
      <c r="P18" s="60"/>
    </row>
    <row r="19" spans="1:16" s="65" customFormat="1" ht="13.5" customHeight="1" x14ac:dyDescent="0.2">
      <c r="A19" s="627" t="s">
        <v>23</v>
      </c>
      <c r="B19" s="630"/>
      <c r="C19" s="631" t="s">
        <v>291</v>
      </c>
      <c r="D19" s="632">
        <v>12928</v>
      </c>
      <c r="E19" s="632">
        <v>15975</v>
      </c>
      <c r="F19" s="632"/>
      <c r="G19" s="632">
        <f t="shared" ref="G19:G21" si="7">SUM(E19:F19)</f>
        <v>15975</v>
      </c>
      <c r="H19" s="632"/>
      <c r="I19" s="633">
        <f t="shared" si="1"/>
        <v>15975</v>
      </c>
      <c r="J19" s="64"/>
      <c r="K19" s="63"/>
      <c r="L19" s="63"/>
      <c r="M19" s="60"/>
      <c r="N19" s="63"/>
      <c r="O19" s="63"/>
      <c r="P19" s="63"/>
    </row>
    <row r="20" spans="1:16" s="65" customFormat="1" ht="13.5" customHeight="1" x14ac:dyDescent="0.2">
      <c r="A20" s="627" t="s">
        <v>24</v>
      </c>
      <c r="B20" s="630"/>
      <c r="C20" s="631" t="s">
        <v>68</v>
      </c>
      <c r="D20" s="632">
        <v>2608</v>
      </c>
      <c r="E20" s="632">
        <v>3109</v>
      </c>
      <c r="F20" s="632"/>
      <c r="G20" s="632">
        <f t="shared" si="7"/>
        <v>3109</v>
      </c>
      <c r="H20" s="632"/>
      <c r="I20" s="633">
        <f t="shared" si="1"/>
        <v>3109</v>
      </c>
      <c r="J20" s="64"/>
      <c r="K20" s="63"/>
      <c r="L20" s="63"/>
      <c r="M20" s="60"/>
      <c r="N20" s="63"/>
      <c r="O20" s="63"/>
      <c r="P20" s="63"/>
    </row>
    <row r="21" spans="1:16" s="65" customFormat="1" ht="13.5" customHeight="1" x14ac:dyDescent="0.2">
      <c r="A21" s="627" t="s">
        <v>26</v>
      </c>
      <c r="B21" s="630"/>
      <c r="C21" s="631" t="s">
        <v>292</v>
      </c>
      <c r="D21" s="632">
        <v>14449</v>
      </c>
      <c r="E21" s="632">
        <v>16060</v>
      </c>
      <c r="F21" s="632"/>
      <c r="G21" s="632">
        <f t="shared" si="7"/>
        <v>16060</v>
      </c>
      <c r="H21" s="632">
        <v>442</v>
      </c>
      <c r="I21" s="633">
        <f t="shared" si="1"/>
        <v>16502</v>
      </c>
      <c r="J21" s="64"/>
      <c r="K21" s="63"/>
      <c r="L21" s="63"/>
      <c r="M21" s="60"/>
      <c r="N21" s="63"/>
      <c r="O21" s="63"/>
      <c r="P21" s="63"/>
    </row>
    <row r="22" spans="1:16" s="65" customFormat="1" ht="13.5" customHeight="1" x14ac:dyDescent="0.2">
      <c r="A22" s="627" t="s">
        <v>27</v>
      </c>
      <c r="B22" s="630"/>
      <c r="C22" s="634" t="s">
        <v>265</v>
      </c>
      <c r="D22" s="635">
        <f>SUM(D19:D21)</f>
        <v>29985</v>
      </c>
      <c r="E22" s="635">
        <f>SUM(E19:E21)</f>
        <v>35144</v>
      </c>
      <c r="F22" s="635">
        <f t="shared" ref="F22:I22" si="8">SUM(F19:F21)</f>
        <v>0</v>
      </c>
      <c r="G22" s="635">
        <f t="shared" si="8"/>
        <v>35144</v>
      </c>
      <c r="H22" s="635">
        <f t="shared" si="8"/>
        <v>442</v>
      </c>
      <c r="I22" s="636">
        <f t="shared" si="8"/>
        <v>35586</v>
      </c>
      <c r="J22" s="64"/>
      <c r="K22" s="63"/>
      <c r="L22" s="63"/>
      <c r="M22" s="60"/>
      <c r="N22" s="63"/>
      <c r="O22" s="63"/>
      <c r="P22" s="63"/>
    </row>
    <row r="23" spans="1:16" s="65" customFormat="1" ht="13.5" customHeight="1" x14ac:dyDescent="0.2">
      <c r="A23" s="627" t="s">
        <v>53</v>
      </c>
      <c r="B23" s="762" t="s">
        <v>504</v>
      </c>
      <c r="C23" s="761" t="s">
        <v>499</v>
      </c>
      <c r="D23" s="635"/>
      <c r="E23" s="635"/>
      <c r="F23" s="635"/>
      <c r="G23" s="635"/>
      <c r="H23" s="635"/>
      <c r="I23" s="633">
        <f t="shared" si="1"/>
        <v>0</v>
      </c>
      <c r="J23" s="64"/>
      <c r="K23" s="63"/>
      <c r="L23" s="63"/>
      <c r="M23" s="63"/>
      <c r="N23" s="63"/>
      <c r="O23" s="63"/>
      <c r="P23" s="67"/>
    </row>
    <row r="24" spans="1:16" s="65" customFormat="1" ht="13.5" customHeight="1" x14ac:dyDescent="0.2">
      <c r="A24" s="627" t="s">
        <v>54</v>
      </c>
      <c r="B24" s="630"/>
      <c r="C24" s="631" t="s">
        <v>291</v>
      </c>
      <c r="D24" s="632">
        <v>1212</v>
      </c>
      <c r="E24" s="632">
        <v>1408</v>
      </c>
      <c r="F24" s="632"/>
      <c r="G24" s="632">
        <f t="shared" ref="G24:G26" si="9">SUM(E24:F24)</f>
        <v>1408</v>
      </c>
      <c r="H24" s="632"/>
      <c r="I24" s="633">
        <f t="shared" si="1"/>
        <v>1408</v>
      </c>
      <c r="J24" s="64"/>
      <c r="K24" s="63"/>
      <c r="L24" s="63"/>
      <c r="M24" s="63"/>
      <c r="N24" s="63"/>
      <c r="O24" s="63"/>
      <c r="P24" s="63"/>
    </row>
    <row r="25" spans="1:16" s="65" customFormat="1" ht="13.5" customHeight="1" x14ac:dyDescent="0.2">
      <c r="A25" s="627" t="s">
        <v>28</v>
      </c>
      <c r="B25" s="630"/>
      <c r="C25" s="631" t="s">
        <v>68</v>
      </c>
      <c r="D25" s="632">
        <v>244</v>
      </c>
      <c r="E25" s="632">
        <v>274</v>
      </c>
      <c r="F25" s="632"/>
      <c r="G25" s="632">
        <f t="shared" si="9"/>
        <v>274</v>
      </c>
      <c r="H25" s="632"/>
      <c r="I25" s="633">
        <f t="shared" si="1"/>
        <v>274</v>
      </c>
      <c r="J25" s="64"/>
      <c r="K25" s="63"/>
      <c r="L25" s="63"/>
      <c r="M25" s="63"/>
      <c r="N25" s="63"/>
      <c r="O25" s="63"/>
      <c r="P25" s="63"/>
    </row>
    <row r="26" spans="1:16" s="65" customFormat="1" ht="13.5" customHeight="1" x14ac:dyDescent="0.2">
      <c r="A26" s="627" t="s">
        <v>29</v>
      </c>
      <c r="B26" s="630"/>
      <c r="C26" s="631" t="s">
        <v>292</v>
      </c>
      <c r="D26" s="632">
        <v>1740</v>
      </c>
      <c r="E26" s="632">
        <v>1973</v>
      </c>
      <c r="F26" s="632"/>
      <c r="G26" s="632">
        <f t="shared" si="9"/>
        <v>1973</v>
      </c>
      <c r="H26" s="632">
        <v>48</v>
      </c>
      <c r="I26" s="633">
        <f t="shared" si="1"/>
        <v>2021</v>
      </c>
      <c r="J26" s="64"/>
      <c r="K26" s="63"/>
      <c r="L26" s="63"/>
      <c r="M26" s="63"/>
      <c r="N26" s="63"/>
      <c r="O26" s="63"/>
      <c r="P26" s="63"/>
    </row>
    <row r="27" spans="1:16" s="65" customFormat="1" ht="13.5" customHeight="1" x14ac:dyDescent="0.2">
      <c r="A27" s="627" t="s">
        <v>30</v>
      </c>
      <c r="B27" s="630"/>
      <c r="C27" s="634" t="s">
        <v>265</v>
      </c>
      <c r="D27" s="635">
        <f>SUM(D24:D26)</f>
        <v>3196</v>
      </c>
      <c r="E27" s="635">
        <f>SUM(E24:E26)</f>
        <v>3655</v>
      </c>
      <c r="F27" s="635">
        <f t="shared" ref="F27:I27" si="10">SUM(F24:F26)</f>
        <v>0</v>
      </c>
      <c r="G27" s="635">
        <f t="shared" si="10"/>
        <v>3655</v>
      </c>
      <c r="H27" s="635">
        <f t="shared" si="10"/>
        <v>48</v>
      </c>
      <c r="I27" s="636">
        <f t="shared" si="10"/>
        <v>3703</v>
      </c>
      <c r="J27" s="64"/>
      <c r="K27" s="63"/>
      <c r="L27" s="63"/>
      <c r="M27" s="63"/>
      <c r="N27" s="63"/>
      <c r="O27" s="63"/>
      <c r="P27" s="63"/>
    </row>
    <row r="28" spans="1:16" s="65" customFormat="1" ht="13.5" customHeight="1" x14ac:dyDescent="0.2">
      <c r="A28" s="627" t="s">
        <v>31</v>
      </c>
      <c r="B28" s="630">
        <v>104030</v>
      </c>
      <c r="C28" s="635" t="s">
        <v>305</v>
      </c>
      <c r="D28" s="635"/>
      <c r="E28" s="635"/>
      <c r="F28" s="635"/>
      <c r="G28" s="635"/>
      <c r="H28" s="635"/>
      <c r="I28" s="633">
        <f t="shared" si="1"/>
        <v>0</v>
      </c>
      <c r="J28" s="408"/>
      <c r="K28" s="409"/>
      <c r="L28" s="409"/>
      <c r="M28" s="409"/>
      <c r="N28" s="409"/>
      <c r="O28" s="409"/>
      <c r="P28" s="409"/>
    </row>
    <row r="29" spans="1:16" s="65" customFormat="1" ht="13.5" customHeight="1" x14ac:dyDescent="0.2">
      <c r="A29" s="627" t="s">
        <v>32</v>
      </c>
      <c r="B29" s="630"/>
      <c r="C29" s="631" t="s">
        <v>291</v>
      </c>
      <c r="D29" s="635"/>
      <c r="E29" s="632">
        <v>2007</v>
      </c>
      <c r="F29" s="632"/>
      <c r="G29" s="632">
        <f t="shared" ref="G29:G31" si="11">SUM(E29:F29)</f>
        <v>2007</v>
      </c>
      <c r="H29" s="632"/>
      <c r="I29" s="633">
        <f t="shared" si="1"/>
        <v>2007</v>
      </c>
      <c r="J29" s="408"/>
      <c r="K29" s="409"/>
      <c r="L29" s="409"/>
      <c r="M29" s="409"/>
      <c r="N29" s="409"/>
      <c r="O29" s="409"/>
      <c r="P29" s="409"/>
    </row>
    <row r="30" spans="1:16" s="65" customFormat="1" ht="13.5" customHeight="1" x14ac:dyDescent="0.2">
      <c r="A30" s="627" t="s">
        <v>33</v>
      </c>
      <c r="B30" s="630"/>
      <c r="C30" s="631" t="s">
        <v>68</v>
      </c>
      <c r="D30" s="635"/>
      <c r="E30" s="632">
        <v>391</v>
      </c>
      <c r="F30" s="632"/>
      <c r="G30" s="632">
        <f t="shared" si="11"/>
        <v>391</v>
      </c>
      <c r="H30" s="632"/>
      <c r="I30" s="633">
        <f t="shared" si="1"/>
        <v>391</v>
      </c>
      <c r="J30" s="408"/>
      <c r="K30" s="409"/>
      <c r="L30" s="409"/>
      <c r="M30" s="409"/>
      <c r="N30" s="409"/>
      <c r="O30" s="409"/>
      <c r="P30" s="409"/>
    </row>
    <row r="31" spans="1:16" s="65" customFormat="1" ht="13.5" customHeight="1" x14ac:dyDescent="0.2">
      <c r="A31" s="627" t="s">
        <v>35</v>
      </c>
      <c r="B31" s="630"/>
      <c r="C31" s="631" t="s">
        <v>292</v>
      </c>
      <c r="D31" s="635"/>
      <c r="E31" s="632"/>
      <c r="F31" s="632"/>
      <c r="G31" s="632">
        <f t="shared" si="11"/>
        <v>0</v>
      </c>
      <c r="H31" s="632"/>
      <c r="I31" s="633">
        <f t="shared" si="1"/>
        <v>0</v>
      </c>
      <c r="J31" s="408"/>
      <c r="K31" s="409"/>
      <c r="L31" s="409"/>
      <c r="M31" s="409"/>
      <c r="N31" s="409"/>
      <c r="O31" s="409"/>
      <c r="P31" s="409"/>
    </row>
    <row r="32" spans="1:16" s="65" customFormat="1" ht="13.5" customHeight="1" x14ac:dyDescent="0.2">
      <c r="A32" s="627" t="s">
        <v>37</v>
      </c>
      <c r="B32" s="630"/>
      <c r="C32" s="634" t="s">
        <v>265</v>
      </c>
      <c r="D32" s="635">
        <f>SUM(D29:D31)</f>
        <v>0</v>
      </c>
      <c r="E32" s="635">
        <f>SUM(E29:E31)</f>
        <v>2398</v>
      </c>
      <c r="F32" s="635">
        <f t="shared" ref="F32:I32" si="12">SUM(F29:F31)</f>
        <v>0</v>
      </c>
      <c r="G32" s="635">
        <f t="shared" si="12"/>
        <v>2398</v>
      </c>
      <c r="H32" s="635">
        <f t="shared" si="12"/>
        <v>0</v>
      </c>
      <c r="I32" s="636">
        <f t="shared" si="12"/>
        <v>2398</v>
      </c>
      <c r="J32" s="408"/>
      <c r="K32" s="409"/>
      <c r="L32" s="409"/>
      <c r="M32" s="409"/>
      <c r="N32" s="409"/>
      <c r="O32" s="409"/>
      <c r="P32" s="409"/>
    </row>
    <row r="33" spans="1:16" s="65" customFormat="1" ht="13.5" customHeight="1" x14ac:dyDescent="0.2">
      <c r="A33" s="627" t="s">
        <v>38</v>
      </c>
      <c r="B33" s="630">
        <v>104035</v>
      </c>
      <c r="C33" s="635" t="s">
        <v>1243</v>
      </c>
      <c r="D33" s="635"/>
      <c r="E33" s="635"/>
      <c r="F33" s="635"/>
      <c r="G33" s="635"/>
      <c r="H33" s="635"/>
      <c r="I33" s="633">
        <f t="shared" si="1"/>
        <v>0</v>
      </c>
      <c r="J33" s="447"/>
      <c r="K33" s="448"/>
      <c r="L33" s="448"/>
      <c r="M33" s="448"/>
      <c r="N33" s="448"/>
      <c r="O33" s="448"/>
      <c r="P33" s="448"/>
    </row>
    <row r="34" spans="1:16" s="65" customFormat="1" ht="13.5" customHeight="1" x14ac:dyDescent="0.2">
      <c r="A34" s="627" t="s">
        <v>39</v>
      </c>
      <c r="B34" s="630"/>
      <c r="C34" s="631" t="s">
        <v>291</v>
      </c>
      <c r="D34" s="635"/>
      <c r="E34" s="632">
        <v>289</v>
      </c>
      <c r="F34" s="632"/>
      <c r="G34" s="632">
        <f t="shared" ref="G34:G36" si="13">SUM(E34:F34)</f>
        <v>289</v>
      </c>
      <c r="H34" s="632"/>
      <c r="I34" s="633">
        <f t="shared" si="1"/>
        <v>289</v>
      </c>
      <c r="J34" s="447"/>
      <c r="K34" s="448"/>
      <c r="L34" s="448"/>
      <c r="M34" s="448"/>
      <c r="N34" s="448"/>
      <c r="O34" s="448"/>
      <c r="P34" s="448"/>
    </row>
    <row r="35" spans="1:16" s="65" customFormat="1" ht="13.5" customHeight="1" x14ac:dyDescent="0.2">
      <c r="A35" s="627" t="s">
        <v>40</v>
      </c>
      <c r="B35" s="630"/>
      <c r="C35" s="631" t="s">
        <v>68</v>
      </c>
      <c r="D35" s="635"/>
      <c r="E35" s="632">
        <v>56</v>
      </c>
      <c r="F35" s="632"/>
      <c r="G35" s="632">
        <f t="shared" si="13"/>
        <v>56</v>
      </c>
      <c r="H35" s="632"/>
      <c r="I35" s="633">
        <f t="shared" si="1"/>
        <v>56</v>
      </c>
      <c r="J35" s="447"/>
      <c r="K35" s="448"/>
      <c r="L35" s="448"/>
      <c r="M35" s="448"/>
      <c r="N35" s="448"/>
      <c r="O35" s="448"/>
      <c r="P35" s="448"/>
    </row>
    <row r="36" spans="1:16" s="65" customFormat="1" ht="13.5" customHeight="1" x14ac:dyDescent="0.2">
      <c r="A36" s="627" t="s">
        <v>41</v>
      </c>
      <c r="B36" s="630"/>
      <c r="C36" s="631" t="s">
        <v>292</v>
      </c>
      <c r="D36" s="635"/>
      <c r="E36" s="632">
        <v>419</v>
      </c>
      <c r="F36" s="632"/>
      <c r="G36" s="632">
        <f t="shared" si="13"/>
        <v>419</v>
      </c>
      <c r="H36" s="632">
        <v>15</v>
      </c>
      <c r="I36" s="633">
        <f t="shared" si="1"/>
        <v>434</v>
      </c>
      <c r="J36" s="447"/>
      <c r="K36" s="448"/>
      <c r="L36" s="448"/>
      <c r="M36" s="448"/>
      <c r="N36" s="448"/>
      <c r="O36" s="448"/>
      <c r="P36" s="448"/>
    </row>
    <row r="37" spans="1:16" s="65" customFormat="1" ht="13.5" customHeight="1" x14ac:dyDescent="0.2">
      <c r="A37" s="627" t="s">
        <v>42</v>
      </c>
      <c r="B37" s="630"/>
      <c r="C37" s="634" t="s">
        <v>265</v>
      </c>
      <c r="D37" s="635">
        <f>SUM(D34:D36)</f>
        <v>0</v>
      </c>
      <c r="E37" s="635">
        <f>SUM(E34:E36)</f>
        <v>764</v>
      </c>
      <c r="F37" s="635">
        <f t="shared" ref="F37:I37" si="14">SUM(F34:F36)</f>
        <v>0</v>
      </c>
      <c r="G37" s="635">
        <f t="shared" si="14"/>
        <v>764</v>
      </c>
      <c r="H37" s="635">
        <f t="shared" si="14"/>
        <v>15</v>
      </c>
      <c r="I37" s="636">
        <f t="shared" si="14"/>
        <v>779</v>
      </c>
      <c r="J37" s="447"/>
      <c r="K37" s="448"/>
      <c r="L37" s="448"/>
      <c r="M37" s="448"/>
      <c r="N37" s="448"/>
      <c r="O37" s="448"/>
      <c r="P37" s="448"/>
    </row>
    <row r="38" spans="1:16" s="65" customFormat="1" ht="13.5" customHeight="1" x14ac:dyDescent="0.2">
      <c r="A38" s="627" t="s">
        <v>43</v>
      </c>
      <c r="B38" s="762" t="s">
        <v>1217</v>
      </c>
      <c r="C38" s="761" t="s">
        <v>1218</v>
      </c>
      <c r="D38" s="635"/>
      <c r="E38" s="635"/>
      <c r="F38" s="635"/>
      <c r="G38" s="635"/>
      <c r="H38" s="635"/>
      <c r="I38" s="633">
        <f t="shared" si="1"/>
        <v>0</v>
      </c>
      <c r="J38" s="408"/>
      <c r="K38" s="409"/>
      <c r="L38" s="409"/>
      <c r="M38" s="409"/>
      <c r="N38" s="409"/>
      <c r="O38" s="409"/>
      <c r="P38" s="409"/>
    </row>
    <row r="39" spans="1:16" s="65" customFormat="1" ht="13.5" customHeight="1" x14ac:dyDescent="0.2">
      <c r="A39" s="627" t="s">
        <v>44</v>
      </c>
      <c r="B39" s="630"/>
      <c r="C39" s="631" t="s">
        <v>291</v>
      </c>
      <c r="D39" s="632">
        <v>70</v>
      </c>
      <c r="E39" s="632">
        <v>131</v>
      </c>
      <c r="F39" s="632"/>
      <c r="G39" s="632">
        <f t="shared" ref="G39:G41" si="15">SUM(E39:F39)</f>
        <v>131</v>
      </c>
      <c r="H39" s="632"/>
      <c r="I39" s="633">
        <f t="shared" si="1"/>
        <v>131</v>
      </c>
      <c r="J39" s="408"/>
      <c r="K39" s="409"/>
      <c r="L39" s="409"/>
      <c r="M39" s="409"/>
      <c r="N39" s="409"/>
      <c r="O39" s="409"/>
      <c r="P39" s="409"/>
    </row>
    <row r="40" spans="1:16" s="65" customFormat="1" ht="13.5" customHeight="1" x14ac:dyDescent="0.2">
      <c r="A40" s="627" t="s">
        <v>45</v>
      </c>
      <c r="B40" s="630"/>
      <c r="C40" s="631" t="s">
        <v>68</v>
      </c>
      <c r="D40" s="632">
        <v>14</v>
      </c>
      <c r="E40" s="632">
        <v>25</v>
      </c>
      <c r="F40" s="632"/>
      <c r="G40" s="632">
        <f t="shared" si="15"/>
        <v>25</v>
      </c>
      <c r="H40" s="632"/>
      <c r="I40" s="633">
        <f t="shared" si="1"/>
        <v>25</v>
      </c>
      <c r="J40" s="408"/>
      <c r="K40" s="409"/>
      <c r="L40" s="409"/>
      <c r="M40" s="409"/>
      <c r="N40" s="409"/>
      <c r="O40" s="409"/>
      <c r="P40" s="409"/>
    </row>
    <row r="41" spans="1:16" s="65" customFormat="1" ht="13.5" customHeight="1" x14ac:dyDescent="0.2">
      <c r="A41" s="627" t="s">
        <v>55</v>
      </c>
      <c r="B41" s="630"/>
      <c r="C41" s="631" t="s">
        <v>292</v>
      </c>
      <c r="D41" s="632">
        <v>139</v>
      </c>
      <c r="E41" s="632">
        <v>244</v>
      </c>
      <c r="F41" s="632"/>
      <c r="G41" s="632">
        <f t="shared" si="15"/>
        <v>244</v>
      </c>
      <c r="H41" s="632">
        <v>-15</v>
      </c>
      <c r="I41" s="633">
        <f t="shared" si="1"/>
        <v>229</v>
      </c>
      <c r="J41" s="408"/>
      <c r="K41" s="409"/>
      <c r="L41" s="409"/>
      <c r="M41" s="409"/>
      <c r="N41" s="409"/>
      <c r="O41" s="409"/>
      <c r="P41" s="409"/>
    </row>
    <row r="42" spans="1:16" s="65" customFormat="1" ht="13.5" customHeight="1" x14ac:dyDescent="0.2">
      <c r="A42" s="627" t="s">
        <v>56</v>
      </c>
      <c r="B42" s="630"/>
      <c r="C42" s="634" t="s">
        <v>265</v>
      </c>
      <c r="D42" s="635">
        <f>SUM(D39:D41)</f>
        <v>223</v>
      </c>
      <c r="E42" s="635">
        <f>SUM(E39:E41)</f>
        <v>400</v>
      </c>
      <c r="F42" s="635">
        <f t="shared" ref="F42:I42" si="16">SUM(F39:F41)</f>
        <v>0</v>
      </c>
      <c r="G42" s="635">
        <f t="shared" si="16"/>
        <v>400</v>
      </c>
      <c r="H42" s="635">
        <f t="shared" si="16"/>
        <v>-15</v>
      </c>
      <c r="I42" s="636">
        <f t="shared" si="16"/>
        <v>385</v>
      </c>
      <c r="J42" s="408"/>
      <c r="K42" s="409"/>
      <c r="L42" s="409"/>
      <c r="M42" s="409"/>
      <c r="N42" s="409"/>
      <c r="O42" s="409"/>
      <c r="P42" s="409"/>
    </row>
    <row r="43" spans="1:16" s="65" customFormat="1" ht="13.5" customHeight="1" x14ac:dyDescent="0.2">
      <c r="A43" s="627" t="s">
        <v>57</v>
      </c>
      <c r="B43" s="630">
        <v>107051</v>
      </c>
      <c r="C43" s="635" t="s">
        <v>34</v>
      </c>
      <c r="D43" s="635"/>
      <c r="E43" s="635"/>
      <c r="F43" s="635"/>
      <c r="G43" s="635"/>
      <c r="H43" s="635"/>
      <c r="I43" s="633">
        <f t="shared" si="1"/>
        <v>0</v>
      </c>
      <c r="J43" s="64"/>
      <c r="K43" s="63"/>
      <c r="L43" s="63"/>
      <c r="M43" s="63"/>
      <c r="N43" s="63"/>
      <c r="O43" s="63"/>
      <c r="P43" s="67"/>
    </row>
    <row r="44" spans="1:16" s="65" customFormat="1" ht="13.5" customHeight="1" x14ac:dyDescent="0.2">
      <c r="A44" s="627" t="s">
        <v>47</v>
      </c>
      <c r="B44" s="630"/>
      <c r="C44" s="631" t="s">
        <v>291</v>
      </c>
      <c r="D44" s="632">
        <v>1689</v>
      </c>
      <c r="E44" s="632">
        <v>1494</v>
      </c>
      <c r="F44" s="632"/>
      <c r="G44" s="632">
        <f t="shared" ref="G44:G46" si="17">SUM(E44:F44)</f>
        <v>1494</v>
      </c>
      <c r="H44" s="632"/>
      <c r="I44" s="633">
        <f t="shared" si="1"/>
        <v>1494</v>
      </c>
      <c r="J44" s="64"/>
      <c r="K44" s="63"/>
      <c r="L44" s="63"/>
      <c r="M44" s="63"/>
      <c r="N44" s="63"/>
      <c r="O44" s="63"/>
      <c r="P44" s="63"/>
    </row>
    <row r="45" spans="1:16" s="65" customFormat="1" ht="13.5" customHeight="1" x14ac:dyDescent="0.2">
      <c r="A45" s="627" t="s">
        <v>199</v>
      </c>
      <c r="B45" s="630"/>
      <c r="C45" s="631" t="s">
        <v>68</v>
      </c>
      <c r="D45" s="632">
        <v>340</v>
      </c>
      <c r="E45" s="632">
        <v>290</v>
      </c>
      <c r="F45" s="632"/>
      <c r="G45" s="632">
        <f t="shared" si="17"/>
        <v>290</v>
      </c>
      <c r="H45" s="632"/>
      <c r="I45" s="633">
        <f t="shared" si="1"/>
        <v>290</v>
      </c>
      <c r="J45" s="64"/>
      <c r="K45" s="63"/>
      <c r="L45" s="63"/>
      <c r="M45" s="63"/>
      <c r="N45" s="63"/>
      <c r="O45" s="63"/>
      <c r="P45" s="63"/>
    </row>
    <row r="46" spans="1:16" s="65" customFormat="1" ht="13.5" customHeight="1" x14ac:dyDescent="0.2">
      <c r="A46" s="627" t="s">
        <v>200</v>
      </c>
      <c r="B46" s="630"/>
      <c r="C46" s="631" t="s">
        <v>292</v>
      </c>
      <c r="D46" s="632">
        <v>2476</v>
      </c>
      <c r="E46" s="632">
        <v>2180</v>
      </c>
      <c r="F46" s="632"/>
      <c r="G46" s="632">
        <f t="shared" si="17"/>
        <v>2180</v>
      </c>
      <c r="H46" s="632">
        <v>-90</v>
      </c>
      <c r="I46" s="633">
        <f t="shared" si="1"/>
        <v>2090</v>
      </c>
      <c r="J46" s="408"/>
      <c r="K46" s="408"/>
      <c r="L46" s="408"/>
      <c r="M46" s="408"/>
      <c r="N46" s="408"/>
      <c r="O46" s="408"/>
      <c r="P46" s="408"/>
    </row>
    <row r="47" spans="1:16" s="65" customFormat="1" ht="13.5" customHeight="1" x14ac:dyDescent="0.2">
      <c r="A47" s="627" t="s">
        <v>201</v>
      </c>
      <c r="B47" s="630"/>
      <c r="C47" s="634" t="s">
        <v>265</v>
      </c>
      <c r="D47" s="635">
        <f>SUM(D44:D46)</f>
        <v>4505</v>
      </c>
      <c r="E47" s="635">
        <f>SUM(E44:E46)</f>
        <v>3964</v>
      </c>
      <c r="F47" s="635">
        <f t="shared" ref="F47:I47" si="18">SUM(F44:F46)</f>
        <v>0</v>
      </c>
      <c r="G47" s="635">
        <f t="shared" si="18"/>
        <v>3964</v>
      </c>
      <c r="H47" s="635">
        <f t="shared" si="18"/>
        <v>-90</v>
      </c>
      <c r="I47" s="636">
        <f t="shared" si="18"/>
        <v>3874</v>
      </c>
      <c r="J47" s="408"/>
      <c r="K47" s="408"/>
      <c r="L47" s="408"/>
      <c r="M47" s="408"/>
      <c r="N47" s="408"/>
      <c r="O47" s="408"/>
      <c r="P47" s="408"/>
    </row>
    <row r="48" spans="1:16" s="65" customFormat="1" ht="13.5" customHeight="1" x14ac:dyDescent="0.2">
      <c r="A48" s="627" t="s">
        <v>203</v>
      </c>
      <c r="B48" s="762" t="s">
        <v>482</v>
      </c>
      <c r="C48" s="635" t="s">
        <v>729</v>
      </c>
      <c r="D48" s="635"/>
      <c r="E48" s="635"/>
      <c r="F48" s="635"/>
      <c r="G48" s="635"/>
      <c r="H48" s="635"/>
      <c r="I48" s="633">
        <f t="shared" si="1"/>
        <v>0</v>
      </c>
      <c r="J48" s="408"/>
      <c r="K48" s="408"/>
      <c r="L48" s="408"/>
      <c r="M48" s="408"/>
      <c r="N48" s="408"/>
      <c r="O48" s="408"/>
      <c r="P48" s="408"/>
    </row>
    <row r="49" spans="1:17" s="65" customFormat="1" ht="13.5" customHeight="1" x14ac:dyDescent="0.2">
      <c r="A49" s="627" t="s">
        <v>205</v>
      </c>
      <c r="B49" s="630"/>
      <c r="C49" s="631" t="s">
        <v>291</v>
      </c>
      <c r="D49" s="635"/>
      <c r="E49" s="635"/>
      <c r="F49" s="635"/>
      <c r="G49" s="632">
        <f t="shared" ref="G49:G50" si="19">SUM(E49:F49)</f>
        <v>0</v>
      </c>
      <c r="H49" s="632"/>
      <c r="I49" s="633">
        <f t="shared" si="1"/>
        <v>0</v>
      </c>
      <c r="J49" s="408"/>
      <c r="K49" s="408"/>
      <c r="L49" s="408"/>
      <c r="M49" s="408"/>
      <c r="N49" s="408"/>
      <c r="O49" s="408"/>
      <c r="P49" s="408"/>
    </row>
    <row r="50" spans="1:17" s="65" customFormat="1" ht="13.5" customHeight="1" x14ac:dyDescent="0.2">
      <c r="A50" s="627" t="s">
        <v>206</v>
      </c>
      <c r="B50" s="630"/>
      <c r="C50" s="631" t="s">
        <v>68</v>
      </c>
      <c r="D50" s="635"/>
      <c r="E50" s="635"/>
      <c r="F50" s="635"/>
      <c r="G50" s="632">
        <f t="shared" si="19"/>
        <v>0</v>
      </c>
      <c r="H50" s="632"/>
      <c r="I50" s="633">
        <f t="shared" si="1"/>
        <v>0</v>
      </c>
      <c r="J50" s="408"/>
      <c r="K50" s="408"/>
      <c r="L50" s="408"/>
      <c r="M50" s="408"/>
      <c r="N50" s="408"/>
      <c r="O50" s="408"/>
      <c r="P50" s="408"/>
    </row>
    <row r="51" spans="1:17" s="65" customFormat="1" ht="13.5" customHeight="1" x14ac:dyDescent="0.2">
      <c r="A51" s="627" t="s">
        <v>207</v>
      </c>
      <c r="B51" s="630"/>
      <c r="C51" s="634" t="s">
        <v>265</v>
      </c>
      <c r="D51" s="635">
        <f>SUM(D49:D50)</f>
        <v>0</v>
      </c>
      <c r="E51" s="635">
        <f>SUM(E49:E50)</f>
        <v>0</v>
      </c>
      <c r="F51" s="635">
        <f t="shared" ref="F51:I51" si="20">SUM(F49:F50)</f>
        <v>0</v>
      </c>
      <c r="G51" s="635">
        <f t="shared" si="20"/>
        <v>0</v>
      </c>
      <c r="H51" s="635">
        <f t="shared" si="20"/>
        <v>0</v>
      </c>
      <c r="I51" s="636">
        <f t="shared" si="20"/>
        <v>0</v>
      </c>
      <c r="J51" s="408"/>
      <c r="K51" s="408"/>
      <c r="L51" s="408"/>
      <c r="M51" s="408"/>
      <c r="N51" s="408"/>
      <c r="O51" s="408"/>
      <c r="P51" s="408"/>
    </row>
    <row r="52" spans="1:17" s="322" customFormat="1" ht="13.5" customHeight="1" x14ac:dyDescent="0.2">
      <c r="A52" s="627" t="s">
        <v>208</v>
      </c>
      <c r="B52" s="858" t="s">
        <v>316</v>
      </c>
      <c r="C52" s="858"/>
      <c r="D52" s="638">
        <f>SUM(D7,D12,D17,D22,D27,D32,D42,D47,D51)</f>
        <v>97276</v>
      </c>
      <c r="E52" s="638">
        <f>SUM(E7,E12,E17,E22,E27,E32,E37,E42,E47)</f>
        <v>100982</v>
      </c>
      <c r="F52" s="638">
        <f t="shared" ref="F52:I52" si="21">SUM(F7,F12,F17,F22,F27,F32,F37,F42,F47)</f>
        <v>0</v>
      </c>
      <c r="G52" s="638">
        <f t="shared" si="21"/>
        <v>100982</v>
      </c>
      <c r="H52" s="638">
        <f t="shared" si="21"/>
        <v>577</v>
      </c>
      <c r="I52" s="639">
        <f t="shared" si="21"/>
        <v>101559</v>
      </c>
      <c r="J52" s="326"/>
      <c r="K52" s="326"/>
      <c r="L52" s="326"/>
      <c r="M52" s="326"/>
      <c r="N52" s="326"/>
      <c r="O52" s="326"/>
      <c r="P52" s="326">
        <f>SUM(P23:P27)</f>
        <v>0</v>
      </c>
      <c r="Q52" s="327"/>
    </row>
    <row r="53" spans="1:17" s="56" customFormat="1" ht="13.5" customHeight="1" x14ac:dyDescent="0.2">
      <c r="A53" s="627" t="s">
        <v>209</v>
      </c>
      <c r="B53" s="860" t="s">
        <v>317</v>
      </c>
      <c r="C53" s="860"/>
      <c r="D53" s="640">
        <v>0</v>
      </c>
      <c r="E53" s="640">
        <v>0</v>
      </c>
      <c r="F53" s="640"/>
      <c r="G53" s="632">
        <f t="shared" ref="G53:G54" si="22">SUM(E53:F53)</f>
        <v>0</v>
      </c>
      <c r="H53" s="632"/>
      <c r="I53" s="633">
        <f t="shared" si="1"/>
        <v>0</v>
      </c>
      <c r="J53" s="74"/>
      <c r="K53" s="72"/>
      <c r="L53" s="72"/>
      <c r="M53" s="72"/>
      <c r="N53" s="72"/>
      <c r="O53" s="72"/>
      <c r="P53" s="72"/>
    </row>
    <row r="54" spans="1:17" s="56" customFormat="1" ht="13.5" customHeight="1" x14ac:dyDescent="0.2">
      <c r="A54" s="627" t="s">
        <v>210</v>
      </c>
      <c r="B54" s="860" t="s">
        <v>318</v>
      </c>
      <c r="C54" s="860"/>
      <c r="D54" s="640">
        <v>0</v>
      </c>
      <c r="E54" s="640">
        <v>0</v>
      </c>
      <c r="F54" s="640"/>
      <c r="G54" s="632">
        <f t="shared" si="22"/>
        <v>0</v>
      </c>
      <c r="H54" s="632"/>
      <c r="I54" s="633">
        <f t="shared" si="1"/>
        <v>0</v>
      </c>
      <c r="J54" s="74"/>
      <c r="K54" s="72"/>
      <c r="L54" s="72"/>
      <c r="M54" s="72"/>
      <c r="N54" s="72"/>
      <c r="O54" s="72"/>
      <c r="P54" s="72"/>
    </row>
    <row r="55" spans="1:17" s="325" customFormat="1" ht="13.5" customHeight="1" x14ac:dyDescent="0.2">
      <c r="A55" s="627" t="s">
        <v>211</v>
      </c>
      <c r="B55" s="858" t="s">
        <v>325</v>
      </c>
      <c r="C55" s="858"/>
      <c r="D55" s="641">
        <f>SUM(D53:D54)</f>
        <v>0</v>
      </c>
      <c r="E55" s="641">
        <f>SUM(E53:E54)</f>
        <v>0</v>
      </c>
      <c r="F55" s="641">
        <f t="shared" ref="F55:I55" si="23">SUM(F53:F54)</f>
        <v>0</v>
      </c>
      <c r="G55" s="641">
        <f t="shared" si="23"/>
        <v>0</v>
      </c>
      <c r="H55" s="641">
        <f t="shared" si="23"/>
        <v>0</v>
      </c>
      <c r="I55" s="642">
        <f t="shared" si="23"/>
        <v>0</v>
      </c>
      <c r="J55" s="323"/>
      <c r="K55" s="324"/>
      <c r="L55" s="324"/>
      <c r="M55" s="324"/>
      <c r="N55" s="324"/>
      <c r="O55" s="324"/>
      <c r="P55" s="324"/>
    </row>
    <row r="56" spans="1:17" s="322" customFormat="1" ht="13.5" customHeight="1" thickBot="1" x14ac:dyDescent="0.25">
      <c r="A56" s="643" t="s">
        <v>212</v>
      </c>
      <c r="B56" s="859" t="s">
        <v>326</v>
      </c>
      <c r="C56" s="859"/>
      <c r="D56" s="644">
        <f>SUM(D52,D55)</f>
        <v>97276</v>
      </c>
      <c r="E56" s="644">
        <f>SUM(E52,E55)</f>
        <v>100982</v>
      </c>
      <c r="F56" s="644">
        <f t="shared" ref="F56:I56" si="24">SUM(F52,F55)</f>
        <v>0</v>
      </c>
      <c r="G56" s="644">
        <f t="shared" si="24"/>
        <v>100982</v>
      </c>
      <c r="H56" s="644">
        <f t="shared" si="24"/>
        <v>577</v>
      </c>
      <c r="I56" s="645">
        <f t="shared" si="24"/>
        <v>101559</v>
      </c>
      <c r="J56" s="320"/>
      <c r="K56" s="321"/>
      <c r="L56" s="321"/>
      <c r="M56" s="321"/>
      <c r="N56" s="321"/>
      <c r="O56" s="321"/>
      <c r="P56" s="321"/>
    </row>
    <row r="57" spans="1:17" s="75" customFormat="1" ht="15" x14ac:dyDescent="0.2">
      <c r="B57" s="76"/>
      <c r="C57" s="77"/>
      <c r="D57" s="79"/>
      <c r="E57" s="79"/>
      <c r="F57" s="79"/>
      <c r="G57" s="79"/>
      <c r="H57" s="79"/>
      <c r="I57" s="79"/>
    </row>
    <row r="58" spans="1:17" s="75" customFormat="1" x14ac:dyDescent="0.2">
      <c r="B58" s="76"/>
      <c r="C58" s="77"/>
      <c r="D58" s="78"/>
      <c r="E58" s="78"/>
      <c r="F58" s="78"/>
      <c r="G58" s="78"/>
      <c r="H58" s="78"/>
      <c r="I58" s="78"/>
    </row>
    <row r="59" spans="1:17" s="75" customFormat="1" x14ac:dyDescent="0.2">
      <c r="B59" s="76"/>
      <c r="C59" s="77"/>
      <c r="D59" s="78"/>
      <c r="E59" s="78"/>
      <c r="F59" s="78"/>
      <c r="G59" s="78"/>
      <c r="H59" s="78"/>
      <c r="I59" s="78"/>
    </row>
    <row r="60" spans="1:17" s="75" customFormat="1" x14ac:dyDescent="0.2">
      <c r="B60" s="76"/>
      <c r="C60" s="77"/>
      <c r="D60" s="78"/>
      <c r="E60" s="78"/>
      <c r="F60" s="78"/>
      <c r="G60" s="78"/>
      <c r="H60" s="78"/>
      <c r="I60" s="78"/>
    </row>
    <row r="61" spans="1:17" s="75" customFormat="1" x14ac:dyDescent="0.2">
      <c r="B61" s="76"/>
      <c r="C61" s="77"/>
      <c r="D61" s="78"/>
      <c r="E61" s="78"/>
      <c r="F61" s="78"/>
      <c r="G61" s="78"/>
      <c r="H61" s="78"/>
      <c r="I61" s="78"/>
    </row>
    <row r="62" spans="1:17" s="75" customFormat="1" x14ac:dyDescent="0.2">
      <c r="B62" s="76"/>
      <c r="C62" s="77"/>
      <c r="D62" s="78"/>
      <c r="E62" s="78"/>
      <c r="F62" s="78"/>
      <c r="G62" s="78"/>
      <c r="H62" s="78"/>
      <c r="I62" s="78"/>
    </row>
    <row r="63" spans="1:17" s="75" customFormat="1" x14ac:dyDescent="0.2">
      <c r="B63" s="76"/>
      <c r="C63" s="77"/>
      <c r="D63" s="78"/>
      <c r="E63" s="78"/>
      <c r="F63" s="78"/>
      <c r="G63" s="78"/>
      <c r="H63" s="78"/>
      <c r="I63" s="78"/>
    </row>
    <row r="64" spans="1:17" s="75" customFormat="1" x14ac:dyDescent="0.2">
      <c r="B64" s="76"/>
      <c r="C64" s="77"/>
      <c r="D64" s="78"/>
      <c r="E64" s="78"/>
      <c r="F64" s="78"/>
      <c r="G64" s="78"/>
      <c r="H64" s="78"/>
      <c r="I64" s="78"/>
    </row>
    <row r="65" spans="2:9" s="75" customFormat="1" x14ac:dyDescent="0.2">
      <c r="B65" s="76"/>
      <c r="C65" s="77"/>
      <c r="D65" s="78"/>
      <c r="E65" s="78"/>
      <c r="F65" s="78"/>
      <c r="G65" s="78"/>
      <c r="H65" s="78"/>
      <c r="I65" s="78"/>
    </row>
    <row r="66" spans="2:9" s="75" customFormat="1" x14ac:dyDescent="0.2">
      <c r="B66" s="76"/>
      <c r="C66" s="77"/>
      <c r="D66" s="78"/>
      <c r="E66" s="78"/>
      <c r="F66" s="78"/>
      <c r="G66" s="78"/>
      <c r="H66" s="78"/>
      <c r="I66" s="78"/>
    </row>
    <row r="67" spans="2:9" s="75" customFormat="1" x14ac:dyDescent="0.2">
      <c r="B67" s="76"/>
      <c r="C67" s="77"/>
      <c r="D67" s="78"/>
      <c r="E67" s="78"/>
      <c r="F67" s="78"/>
      <c r="G67" s="78"/>
      <c r="H67" s="78"/>
      <c r="I67" s="78"/>
    </row>
    <row r="68" spans="2:9" s="75" customFormat="1" x14ac:dyDescent="0.2">
      <c r="B68" s="76"/>
      <c r="C68" s="77"/>
      <c r="D68" s="78"/>
      <c r="E68" s="78"/>
      <c r="F68" s="78"/>
      <c r="G68" s="78"/>
      <c r="H68" s="78"/>
      <c r="I68" s="78"/>
    </row>
    <row r="69" spans="2:9" s="75" customFormat="1" x14ac:dyDescent="0.2">
      <c r="B69" s="76"/>
      <c r="C69" s="77"/>
      <c r="D69" s="78"/>
      <c r="E69" s="78"/>
      <c r="F69" s="78"/>
      <c r="G69" s="78"/>
      <c r="H69" s="78"/>
      <c r="I69" s="78"/>
    </row>
    <row r="70" spans="2:9" s="75" customFormat="1" x14ac:dyDescent="0.2">
      <c r="B70" s="76"/>
      <c r="C70" s="77"/>
      <c r="D70" s="78"/>
      <c r="E70" s="78"/>
      <c r="F70" s="78"/>
      <c r="G70" s="78"/>
      <c r="H70" s="78"/>
      <c r="I70" s="78"/>
    </row>
    <row r="71" spans="2:9" s="75" customFormat="1" x14ac:dyDescent="0.2">
      <c r="B71" s="76"/>
      <c r="C71" s="77"/>
      <c r="D71" s="78"/>
      <c r="E71" s="78"/>
      <c r="F71" s="78"/>
      <c r="G71" s="78"/>
      <c r="H71" s="78"/>
      <c r="I71" s="78"/>
    </row>
    <row r="72" spans="2:9" s="75" customFormat="1" x14ac:dyDescent="0.2">
      <c r="B72" s="76"/>
      <c r="C72" s="77"/>
      <c r="D72" s="78"/>
      <c r="E72" s="78"/>
      <c r="F72" s="78"/>
      <c r="G72" s="78"/>
      <c r="H72" s="78"/>
      <c r="I72" s="78"/>
    </row>
    <row r="73" spans="2:9" s="75" customFormat="1" x14ac:dyDescent="0.2">
      <c r="B73" s="76"/>
      <c r="C73" s="77"/>
      <c r="D73" s="78"/>
      <c r="E73" s="78"/>
      <c r="F73" s="78"/>
      <c r="G73" s="78"/>
      <c r="H73" s="78"/>
      <c r="I73" s="78"/>
    </row>
    <row r="74" spans="2:9" s="75" customFormat="1" x14ac:dyDescent="0.2">
      <c r="B74" s="76"/>
      <c r="C74" s="77"/>
      <c r="D74" s="78"/>
      <c r="E74" s="78"/>
      <c r="F74" s="78"/>
      <c r="G74" s="78"/>
      <c r="H74" s="78"/>
      <c r="I74" s="78"/>
    </row>
    <row r="75" spans="2:9" x14ac:dyDescent="0.2">
      <c r="B75" s="80"/>
      <c r="C75" s="81"/>
    </row>
    <row r="76" spans="2:9" x14ac:dyDescent="0.2">
      <c r="B76" s="80"/>
      <c r="C76" s="81"/>
    </row>
    <row r="77" spans="2:9" x14ac:dyDescent="0.2">
      <c r="B77" s="80"/>
      <c r="C77" s="81"/>
    </row>
    <row r="78" spans="2:9" x14ac:dyDescent="0.2">
      <c r="B78" s="80"/>
      <c r="C78" s="81"/>
    </row>
    <row r="79" spans="2:9" x14ac:dyDescent="0.2">
      <c r="B79" s="80"/>
      <c r="C79" s="81"/>
    </row>
    <row r="80" spans="2:9" x14ac:dyDescent="0.2">
      <c r="B80" s="80"/>
      <c r="C80" s="81"/>
    </row>
    <row r="81" spans="1:17" x14ac:dyDescent="0.2">
      <c r="B81" s="80"/>
      <c r="C81" s="81"/>
    </row>
    <row r="82" spans="1:17" x14ac:dyDescent="0.2">
      <c r="B82" s="80"/>
      <c r="C82" s="81"/>
    </row>
    <row r="83" spans="1:17" x14ac:dyDescent="0.2">
      <c r="B83" s="80"/>
      <c r="C83" s="81"/>
    </row>
    <row r="84" spans="1:17" s="82" customFormat="1" x14ac:dyDescent="0.2">
      <c r="A84" s="83"/>
      <c r="B84" s="80"/>
      <c r="C84" s="81"/>
      <c r="J84" s="83"/>
      <c r="K84" s="83"/>
      <c r="L84" s="83"/>
      <c r="M84" s="83"/>
      <c r="N84" s="83"/>
      <c r="O84" s="83"/>
      <c r="P84" s="83"/>
      <c r="Q84" s="83"/>
    </row>
    <row r="85" spans="1:17" s="82" customFormat="1" x14ac:dyDescent="0.2">
      <c r="A85" s="83"/>
      <c r="B85" s="80"/>
      <c r="C85" s="81"/>
      <c r="J85" s="83"/>
      <c r="K85" s="83"/>
      <c r="L85" s="83"/>
      <c r="M85" s="83"/>
      <c r="N85" s="83"/>
      <c r="O85" s="83"/>
      <c r="P85" s="83"/>
      <c r="Q85" s="83"/>
    </row>
    <row r="86" spans="1:17" s="82" customFormat="1" x14ac:dyDescent="0.2">
      <c r="A86" s="83"/>
      <c r="B86" s="80"/>
      <c r="C86" s="81"/>
      <c r="J86" s="83"/>
      <c r="K86" s="83"/>
      <c r="L86" s="83"/>
      <c r="M86" s="83"/>
      <c r="N86" s="83"/>
      <c r="O86" s="83"/>
      <c r="P86" s="83"/>
      <c r="Q86" s="83"/>
    </row>
    <row r="87" spans="1:17" s="82" customFormat="1" x14ac:dyDescent="0.2">
      <c r="A87" s="83"/>
      <c r="B87" s="80"/>
      <c r="C87" s="81"/>
      <c r="J87" s="83"/>
      <c r="K87" s="83"/>
      <c r="L87" s="83"/>
      <c r="M87" s="83"/>
      <c r="N87" s="83"/>
      <c r="O87" s="83"/>
      <c r="P87" s="83"/>
      <c r="Q87" s="83"/>
    </row>
    <row r="88" spans="1:17" s="82" customFormat="1" x14ac:dyDescent="0.2">
      <c r="A88" s="83"/>
      <c r="B88" s="80"/>
      <c r="C88" s="81"/>
      <c r="J88" s="83"/>
      <c r="K88" s="83"/>
      <c r="L88" s="83"/>
      <c r="M88" s="83"/>
      <c r="N88" s="83"/>
      <c r="O88" s="83"/>
      <c r="P88" s="83"/>
      <c r="Q88" s="83"/>
    </row>
    <row r="89" spans="1:17" s="82" customFormat="1" x14ac:dyDescent="0.2">
      <c r="A89" s="83"/>
      <c r="B89" s="80"/>
      <c r="C89" s="81"/>
      <c r="J89" s="83"/>
      <c r="K89" s="83"/>
      <c r="L89" s="83"/>
      <c r="M89" s="83"/>
      <c r="N89" s="83"/>
      <c r="O89" s="83"/>
      <c r="P89" s="83"/>
      <c r="Q89" s="83"/>
    </row>
    <row r="90" spans="1:17" s="82" customFormat="1" x14ac:dyDescent="0.2">
      <c r="A90" s="83"/>
      <c r="B90" s="80"/>
      <c r="C90" s="81"/>
      <c r="J90" s="83"/>
      <c r="K90" s="83"/>
      <c r="L90" s="83"/>
      <c r="M90" s="83"/>
      <c r="N90" s="83"/>
      <c r="O90" s="83"/>
      <c r="P90" s="83"/>
      <c r="Q90" s="83"/>
    </row>
    <row r="91" spans="1:17" s="82" customFormat="1" x14ac:dyDescent="0.2">
      <c r="A91" s="83"/>
      <c r="B91" s="80"/>
      <c r="C91" s="81"/>
      <c r="J91" s="83"/>
      <c r="K91" s="83"/>
      <c r="L91" s="83"/>
      <c r="M91" s="83"/>
      <c r="N91" s="83"/>
      <c r="O91" s="83"/>
      <c r="P91" s="83"/>
      <c r="Q91" s="83"/>
    </row>
    <row r="92" spans="1:17" s="82" customFormat="1" x14ac:dyDescent="0.2">
      <c r="A92" s="83"/>
      <c r="B92" s="80"/>
      <c r="C92" s="81"/>
      <c r="J92" s="83"/>
      <c r="K92" s="83"/>
      <c r="L92" s="83"/>
      <c r="M92" s="83"/>
      <c r="N92" s="83"/>
      <c r="O92" s="83"/>
      <c r="P92" s="83"/>
      <c r="Q92" s="83"/>
    </row>
    <row r="93" spans="1:17" s="82" customFormat="1" x14ac:dyDescent="0.2">
      <c r="A93" s="83"/>
      <c r="B93" s="80"/>
      <c r="C93" s="81"/>
      <c r="J93" s="83"/>
      <c r="K93" s="83"/>
      <c r="L93" s="83"/>
      <c r="M93" s="83"/>
      <c r="N93" s="83"/>
      <c r="O93" s="83"/>
      <c r="P93" s="83"/>
      <c r="Q93" s="83"/>
    </row>
    <row r="94" spans="1:17" s="82" customFormat="1" x14ac:dyDescent="0.2">
      <c r="A94" s="83"/>
      <c r="B94" s="80"/>
      <c r="C94" s="81"/>
      <c r="J94" s="83"/>
      <c r="K94" s="83"/>
      <c r="L94" s="83"/>
      <c r="M94" s="83"/>
      <c r="N94" s="83"/>
      <c r="O94" s="83"/>
      <c r="P94" s="83"/>
      <c r="Q94" s="83"/>
    </row>
    <row r="95" spans="1:17" s="82" customFormat="1" x14ac:dyDescent="0.2">
      <c r="A95" s="83"/>
      <c r="B95" s="80"/>
      <c r="C95" s="81"/>
      <c r="J95" s="83"/>
      <c r="K95" s="83"/>
      <c r="L95" s="83"/>
      <c r="M95" s="83"/>
      <c r="N95" s="83"/>
      <c r="O95" s="83"/>
      <c r="P95" s="83"/>
      <c r="Q95" s="83"/>
    </row>
    <row r="96" spans="1:17" s="82" customFormat="1" x14ac:dyDescent="0.2">
      <c r="A96" s="83"/>
      <c r="B96" s="80"/>
      <c r="C96" s="81"/>
      <c r="J96" s="83"/>
      <c r="K96" s="83"/>
      <c r="L96" s="83"/>
      <c r="M96" s="83"/>
      <c r="N96" s="83"/>
      <c r="O96" s="83"/>
      <c r="P96" s="83"/>
      <c r="Q96" s="83"/>
    </row>
    <row r="97" spans="1:17" s="82" customFormat="1" x14ac:dyDescent="0.2">
      <c r="A97" s="83"/>
      <c r="B97" s="80"/>
      <c r="C97" s="81"/>
      <c r="J97" s="83"/>
      <c r="K97" s="83"/>
      <c r="L97" s="83"/>
      <c r="M97" s="83"/>
      <c r="N97" s="83"/>
      <c r="O97" s="83"/>
      <c r="P97" s="83"/>
      <c r="Q97" s="83"/>
    </row>
    <row r="98" spans="1:17" s="82" customFormat="1" x14ac:dyDescent="0.2">
      <c r="A98" s="83"/>
      <c r="B98" s="80"/>
      <c r="C98" s="81"/>
      <c r="J98" s="83"/>
      <c r="K98" s="83"/>
      <c r="L98" s="83"/>
      <c r="M98" s="83"/>
      <c r="N98" s="83"/>
      <c r="O98" s="83"/>
      <c r="P98" s="83"/>
      <c r="Q98" s="83"/>
    </row>
    <row r="99" spans="1:17" s="82" customFormat="1" x14ac:dyDescent="0.2">
      <c r="A99" s="83"/>
      <c r="B99" s="80"/>
      <c r="C99" s="81"/>
      <c r="J99" s="83"/>
      <c r="K99" s="83"/>
      <c r="L99" s="83"/>
      <c r="M99" s="83"/>
      <c r="N99" s="83"/>
      <c r="O99" s="83"/>
      <c r="P99" s="83"/>
      <c r="Q99" s="83"/>
    </row>
    <row r="100" spans="1:17" s="82" customFormat="1" x14ac:dyDescent="0.2">
      <c r="A100" s="83"/>
      <c r="B100" s="80"/>
      <c r="C100" s="81"/>
      <c r="J100" s="83"/>
      <c r="K100" s="83"/>
      <c r="L100" s="83"/>
      <c r="M100" s="83"/>
      <c r="N100" s="83"/>
      <c r="O100" s="83"/>
      <c r="P100" s="83"/>
      <c r="Q100" s="83"/>
    </row>
    <row r="101" spans="1:17" s="82" customFormat="1" x14ac:dyDescent="0.2">
      <c r="A101" s="83"/>
      <c r="B101" s="80"/>
      <c r="C101" s="81"/>
      <c r="J101" s="83"/>
      <c r="K101" s="83"/>
      <c r="L101" s="83"/>
      <c r="M101" s="83"/>
      <c r="N101" s="83"/>
      <c r="O101" s="83"/>
      <c r="P101" s="83"/>
      <c r="Q101" s="83"/>
    </row>
    <row r="102" spans="1:17" s="82" customFormat="1" x14ac:dyDescent="0.2">
      <c r="A102" s="83"/>
      <c r="B102" s="80"/>
      <c r="C102" s="81"/>
      <c r="J102" s="83"/>
      <c r="K102" s="83"/>
      <c r="L102" s="83"/>
      <c r="M102" s="83"/>
      <c r="N102" s="83"/>
      <c r="O102" s="83"/>
      <c r="P102" s="83"/>
      <c r="Q102" s="83"/>
    </row>
    <row r="103" spans="1:17" s="82" customFormat="1" x14ac:dyDescent="0.2">
      <c r="A103" s="83"/>
      <c r="B103" s="80"/>
      <c r="C103" s="81"/>
      <c r="J103" s="83"/>
      <c r="K103" s="83"/>
      <c r="L103" s="83"/>
      <c r="M103" s="83"/>
      <c r="N103" s="83"/>
      <c r="O103" s="83"/>
      <c r="P103" s="83"/>
      <c r="Q103" s="83"/>
    </row>
    <row r="104" spans="1:17" s="82" customFormat="1" x14ac:dyDescent="0.2">
      <c r="A104" s="83"/>
      <c r="B104" s="80"/>
      <c r="C104" s="81"/>
      <c r="J104" s="83"/>
      <c r="K104" s="83"/>
      <c r="L104" s="83"/>
      <c r="M104" s="83"/>
      <c r="N104" s="83"/>
      <c r="O104" s="83"/>
      <c r="P104" s="83"/>
      <c r="Q104" s="83"/>
    </row>
    <row r="105" spans="1:17" s="82" customFormat="1" x14ac:dyDescent="0.2">
      <c r="A105" s="83"/>
      <c r="B105" s="80"/>
      <c r="C105" s="81"/>
      <c r="J105" s="83"/>
      <c r="K105" s="83"/>
      <c r="L105" s="83"/>
      <c r="M105" s="83"/>
      <c r="N105" s="83"/>
      <c r="O105" s="83"/>
      <c r="P105" s="83"/>
      <c r="Q105" s="83"/>
    </row>
    <row r="106" spans="1:17" s="82" customFormat="1" x14ac:dyDescent="0.2">
      <c r="A106" s="83"/>
      <c r="B106" s="80"/>
      <c r="C106" s="81"/>
      <c r="J106" s="83"/>
      <c r="K106" s="83"/>
      <c r="L106" s="83"/>
      <c r="M106" s="83"/>
      <c r="N106" s="83"/>
      <c r="O106" s="83"/>
      <c r="P106" s="83"/>
      <c r="Q106" s="83"/>
    </row>
    <row r="107" spans="1:17" s="82" customFormat="1" x14ac:dyDescent="0.2">
      <c r="A107" s="83"/>
      <c r="B107" s="80"/>
      <c r="C107" s="81"/>
      <c r="J107" s="83"/>
      <c r="K107" s="83"/>
      <c r="L107" s="83"/>
      <c r="M107" s="83"/>
      <c r="N107" s="83"/>
      <c r="O107" s="83"/>
      <c r="P107" s="83"/>
      <c r="Q107" s="83"/>
    </row>
    <row r="108" spans="1:17" s="82" customFormat="1" x14ac:dyDescent="0.2">
      <c r="A108" s="83"/>
      <c r="B108" s="80"/>
      <c r="C108" s="81"/>
      <c r="J108" s="83"/>
      <c r="K108" s="83"/>
      <c r="L108" s="83"/>
      <c r="M108" s="83"/>
      <c r="N108" s="83"/>
      <c r="O108" s="83"/>
      <c r="P108" s="83"/>
      <c r="Q108" s="83"/>
    </row>
    <row r="109" spans="1:17" s="82" customFormat="1" x14ac:dyDescent="0.2">
      <c r="A109" s="83"/>
      <c r="B109" s="80"/>
      <c r="C109" s="81"/>
      <c r="J109" s="83"/>
      <c r="K109" s="83"/>
      <c r="L109" s="83"/>
      <c r="M109" s="83"/>
      <c r="N109" s="83"/>
      <c r="O109" s="83"/>
      <c r="P109" s="83"/>
      <c r="Q109" s="83"/>
    </row>
    <row r="110" spans="1:17" s="82" customFormat="1" x14ac:dyDescent="0.2">
      <c r="A110" s="83"/>
      <c r="B110" s="80"/>
      <c r="C110" s="81"/>
      <c r="J110" s="83"/>
      <c r="K110" s="83"/>
      <c r="L110" s="83"/>
      <c r="M110" s="83"/>
      <c r="N110" s="83"/>
      <c r="O110" s="83"/>
      <c r="P110" s="83"/>
      <c r="Q110" s="83"/>
    </row>
    <row r="111" spans="1:17" s="82" customFormat="1" x14ac:dyDescent="0.2">
      <c r="A111" s="83"/>
      <c r="B111" s="80"/>
      <c r="C111" s="81"/>
      <c r="J111" s="83"/>
      <c r="K111" s="83"/>
      <c r="L111" s="83"/>
      <c r="M111" s="83"/>
      <c r="N111" s="83"/>
      <c r="O111" s="83"/>
      <c r="P111" s="83"/>
      <c r="Q111" s="83"/>
    </row>
    <row r="112" spans="1:17" s="82" customFormat="1" x14ac:dyDescent="0.2">
      <c r="A112" s="83"/>
      <c r="B112" s="80"/>
      <c r="C112" s="81"/>
      <c r="J112" s="83"/>
      <c r="K112" s="83"/>
      <c r="L112" s="83"/>
      <c r="M112" s="83"/>
      <c r="N112" s="83"/>
      <c r="O112" s="83"/>
      <c r="P112" s="83"/>
      <c r="Q112" s="83"/>
    </row>
    <row r="113" spans="1:17" s="82" customFormat="1" x14ac:dyDescent="0.2">
      <c r="A113" s="83"/>
      <c r="B113" s="80"/>
      <c r="C113" s="81"/>
      <c r="J113" s="83"/>
      <c r="K113" s="83"/>
      <c r="L113" s="83"/>
      <c r="M113" s="83"/>
      <c r="N113" s="83"/>
      <c r="O113" s="83"/>
      <c r="P113" s="83"/>
      <c r="Q113" s="83"/>
    </row>
  </sheetData>
  <mergeCells count="6">
    <mergeCell ref="A1:A2"/>
    <mergeCell ref="B55:C55"/>
    <mergeCell ref="B56:C56"/>
    <mergeCell ref="B52:C52"/>
    <mergeCell ref="B53:C53"/>
    <mergeCell ref="B54:C54"/>
  </mergeCells>
  <printOptions horizontalCentered="1"/>
  <pageMargins left="0.7" right="0.7" top="0.75" bottom="0.75" header="0.3" footer="0.3"/>
  <pageSetup paperSize="9" scale="74" orientation="portrait" r:id="rId1"/>
  <headerFooter alignWithMargins="0">
    <oddHeader>&amp;C&amp;"Times New Roman,Félkövér"&amp;12
Halimbai Hársfa Óvoda és Családi Bölcsőde 2019. évi kiadásai (eFt)&amp;R&amp;"Times New Roman,Félkövér"5I. melléklet a 14/2019. (IX.24.)önkormányzati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21</vt:i4>
      </vt:variant>
    </vt:vector>
  </HeadingPairs>
  <TitlesOfParts>
    <vt:vector size="43" baseType="lpstr">
      <vt:lpstr>1 melléklet</vt:lpstr>
      <vt:lpstr>2 melléklet</vt:lpstr>
      <vt:lpstr>2A melléklet</vt:lpstr>
      <vt:lpstr>3 melléklet</vt:lpstr>
      <vt:lpstr>4. melléklet</vt:lpstr>
      <vt:lpstr>4I melléklet</vt:lpstr>
      <vt:lpstr>4II melléklet</vt:lpstr>
      <vt:lpstr>4III melléklet</vt:lpstr>
      <vt:lpstr>5I melléklet</vt:lpstr>
      <vt:lpstr>5II melléklet</vt:lpstr>
      <vt:lpstr>6 melléklet</vt:lpstr>
      <vt:lpstr>7 melléklet</vt:lpstr>
      <vt:lpstr>8 melléklet</vt:lpstr>
      <vt:lpstr>10 melléklet</vt:lpstr>
      <vt:lpstr>12 melléklet</vt:lpstr>
      <vt:lpstr>13 melléklet</vt:lpstr>
      <vt:lpstr>14 melléklet</vt:lpstr>
      <vt:lpstr>15 melléklet</vt:lpstr>
      <vt:lpstr>16. melléklet</vt:lpstr>
      <vt:lpstr>1 tájékoztató tábla</vt:lpstr>
      <vt:lpstr>2 tájékoztató tábla</vt:lpstr>
      <vt:lpstr>3 tájékoztató tábla</vt:lpstr>
      <vt:lpstr>'1 melléklet'!Nyomtatási_terület</vt:lpstr>
      <vt:lpstr>'1 tájékoztató tábla'!Nyomtatási_terület</vt:lpstr>
      <vt:lpstr>'10 melléklet'!Nyomtatási_terület</vt:lpstr>
      <vt:lpstr>'12 melléklet'!Nyomtatási_terület</vt:lpstr>
      <vt:lpstr>'13 melléklet'!Nyomtatási_terület</vt:lpstr>
      <vt:lpstr>'14 melléklet'!Nyomtatási_terület</vt:lpstr>
      <vt:lpstr>'15 melléklet'!Nyomtatási_terület</vt:lpstr>
      <vt:lpstr>'16. melléklet'!Nyomtatási_terület</vt:lpstr>
      <vt:lpstr>'2 melléklet'!Nyomtatási_terület</vt:lpstr>
      <vt:lpstr>'2A melléklet'!Nyomtatási_terület</vt:lpstr>
      <vt:lpstr>'3 melléklet'!Nyomtatási_terület</vt:lpstr>
      <vt:lpstr>'3 tájékoztató tábla'!Nyomtatási_terület</vt:lpstr>
      <vt:lpstr>'4. melléklet'!Nyomtatási_terület</vt:lpstr>
      <vt:lpstr>'4I melléklet'!Nyomtatási_terület</vt:lpstr>
      <vt:lpstr>'4II melléklet'!Nyomtatási_terület</vt:lpstr>
      <vt:lpstr>'4III melléklet'!Nyomtatási_terület</vt:lpstr>
      <vt:lpstr>'5I melléklet'!Nyomtatási_terület</vt:lpstr>
      <vt:lpstr>'5II melléklet'!Nyomtatási_terület</vt:lpstr>
      <vt:lpstr>'6 melléklet'!Nyomtatási_terület</vt:lpstr>
      <vt:lpstr>'7 melléklet'!Nyomtatási_terület</vt:lpstr>
      <vt:lpstr>'8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</dc:creator>
  <cp:lastModifiedBy>Farkasné Barka Andrea Új</cp:lastModifiedBy>
  <cp:lastPrinted>2019-09-14T05:01:00Z</cp:lastPrinted>
  <dcterms:created xsi:type="dcterms:W3CDTF">2015-01-21T09:25:31Z</dcterms:created>
  <dcterms:modified xsi:type="dcterms:W3CDTF">2019-09-18T12:57:48Z</dcterms:modified>
</cp:coreProperties>
</file>